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4"/>
  </bookViews>
  <sheets>
    <sheet name="príjmy" sheetId="1" r:id="rId1"/>
    <sheet name="výdavky " sheetId="2" r:id="rId2"/>
    <sheet name="Textová časť Rozpočtu" sheetId="3" r:id="rId3"/>
    <sheet name="výdavky" sheetId="4" state="hidden" r:id="rId4"/>
    <sheet name="Hospodárenie obce" sheetId="5" r:id="rId5"/>
  </sheets>
  <definedNames/>
  <calcPr fullCalcOnLoad="1"/>
</workbook>
</file>

<file path=xl/sharedStrings.xml><?xml version="1.0" encoding="utf-8"?>
<sst xmlns="http://schemas.openxmlformats.org/spreadsheetml/2006/main" count="499" uniqueCount="354">
  <si>
    <t xml:space="preserve">Bežné príjmy </t>
  </si>
  <si>
    <t>111 003</t>
  </si>
  <si>
    <t>Výnos dane z príjmov poukázaný územnej samospráve</t>
  </si>
  <si>
    <t>Za psa</t>
  </si>
  <si>
    <t>133 013</t>
  </si>
  <si>
    <t>Za komunálne odpady a drobné stavebné odpady</t>
  </si>
  <si>
    <t>Z prenajatých pozemkov</t>
  </si>
  <si>
    <t>Z prenajatých budov, priestorov, objektov</t>
  </si>
  <si>
    <t>Tuzemské bežné granty a transfery</t>
  </si>
  <si>
    <t xml:space="preserve">Kapitálové príjmy </t>
  </si>
  <si>
    <t>Rozpočtové príjmy spolu</t>
  </si>
  <si>
    <t>Bežné výdavky</t>
  </si>
  <si>
    <t>Kapitálové výdavky</t>
  </si>
  <si>
    <t xml:space="preserve">Daňové príjmy  </t>
  </si>
  <si>
    <t xml:space="preserve">Nedaňové príjmy </t>
  </si>
  <si>
    <t>Ostatné príjmy</t>
  </si>
  <si>
    <t xml:space="preserve"> </t>
  </si>
  <si>
    <t>Reprezentačné</t>
  </si>
  <si>
    <t>Zdroj</t>
  </si>
  <si>
    <t>RK</t>
  </si>
  <si>
    <t>Tarifný plat</t>
  </si>
  <si>
    <t>Poistné VšZP</t>
  </si>
  <si>
    <t>Poistné do ost.zdrav.poisťovní</t>
  </si>
  <si>
    <t>Poistné NP</t>
  </si>
  <si>
    <t>Poistné SP</t>
  </si>
  <si>
    <t>Poistné IP</t>
  </si>
  <si>
    <t>Poistné ÚP</t>
  </si>
  <si>
    <t>Poistenie PvN</t>
  </si>
  <si>
    <t>Poistenie RF</t>
  </si>
  <si>
    <t>Poštové a telekom.služby</t>
  </si>
  <si>
    <t>Odborné knihy, zákony, noviny</t>
  </si>
  <si>
    <t>Údržba admin.budovy</t>
  </si>
  <si>
    <t>Stravovanie</t>
  </si>
  <si>
    <t>Prídel do SF</t>
  </si>
  <si>
    <t>Odmeny mimoprac.pomeru</t>
  </si>
  <si>
    <t>Poplatky banke</t>
  </si>
  <si>
    <t>Cestovné náhrady</t>
  </si>
  <si>
    <t>Školenia, semináre, porady</t>
  </si>
  <si>
    <t>Údržba výpočtovej techniky</t>
  </si>
  <si>
    <t>El.energia VO</t>
  </si>
  <si>
    <t>Odvoz a uloženie odpadu</t>
  </si>
  <si>
    <t>Kultúrne podujatia obce</t>
  </si>
  <si>
    <t>Rozpočtové výdavky spolu</t>
  </si>
  <si>
    <t>Údržba cintorína</t>
  </si>
  <si>
    <t>121001 1</t>
  </si>
  <si>
    <t>Daň z pozemkov FO</t>
  </si>
  <si>
    <t>121001 2</t>
  </si>
  <si>
    <t>Daň z pozemkov PO</t>
  </si>
  <si>
    <t>121002 1</t>
  </si>
  <si>
    <t>Daň zo stavieb FO</t>
  </si>
  <si>
    <t>121002 2</t>
  </si>
  <si>
    <t>Daň zo stavieb PO</t>
  </si>
  <si>
    <t>Príspevok do DDP</t>
  </si>
  <si>
    <t>Odmeny poslancom</t>
  </si>
  <si>
    <t>637001</t>
  </si>
  <si>
    <t>Elektrická energia  KD</t>
  </si>
  <si>
    <t>Interiér - údržba, opravy</t>
  </si>
  <si>
    <t>Transfer na spoločný úrad</t>
  </si>
  <si>
    <t>Transfer na členské príspevky</t>
  </si>
  <si>
    <t>Transfer odborovej organizácii</t>
  </si>
  <si>
    <t>Poistenie</t>
  </si>
  <si>
    <t>Transfer hasičom</t>
  </si>
  <si>
    <t>Odmeny</t>
  </si>
  <si>
    <t xml:space="preserve">632001 1 </t>
  </si>
  <si>
    <t>632001 2</t>
  </si>
  <si>
    <t>08 2 0</t>
  </si>
  <si>
    <t>Vodné</t>
  </si>
  <si>
    <t>Údržba, opravy KD</t>
  </si>
  <si>
    <t>Odmeny všeob.ver. služby</t>
  </si>
  <si>
    <t>Knihy do knižnice</t>
  </si>
  <si>
    <t>Odmeny - osvetová činnosť</t>
  </si>
  <si>
    <t>Finančné operácie</t>
  </si>
  <si>
    <t>Bankové úvery</t>
  </si>
  <si>
    <t>Splácanie úrokov banke</t>
  </si>
  <si>
    <t>Energia DS</t>
  </si>
  <si>
    <t>Rekonštrukcia a modernizácia</t>
  </si>
  <si>
    <t>Rekonštrukcia a modernizácia -  vl. zdroje</t>
  </si>
  <si>
    <t>632001 1</t>
  </si>
  <si>
    <t>Materiál - voľby</t>
  </si>
  <si>
    <t>637 027</t>
  </si>
  <si>
    <t>Odmeny - voľby</t>
  </si>
  <si>
    <t>Pracovné pomôcky - čist.,hyg., palivo</t>
  </si>
  <si>
    <t>Špeciálne služby</t>
  </si>
  <si>
    <t>Všeob. materiál</t>
  </si>
  <si>
    <t>Kancelárske potreby, tlačivá, vš.mat.</t>
  </si>
  <si>
    <t>Reprezentačné, vence</t>
  </si>
  <si>
    <t>Palivo, oleje, mazivá</t>
  </si>
  <si>
    <t>11T1,11T2</t>
  </si>
  <si>
    <t>633 006 1</t>
  </si>
  <si>
    <t>Všeob.materiál</t>
  </si>
  <si>
    <t>Všeob. mat.</t>
  </si>
  <si>
    <t>Údržba, opravy ciest</t>
  </si>
  <si>
    <t>Všeob.materiál ŽP, CD a PK</t>
  </si>
  <si>
    <t>Rozpočet rok 2017</t>
  </si>
  <si>
    <t>Poštové služby - voľby</t>
  </si>
  <si>
    <t>Palivá - voľby</t>
  </si>
  <si>
    <t>Reprezentačné - voľby</t>
  </si>
  <si>
    <t>Rut.údržba - voľby</t>
  </si>
  <si>
    <t>Cestovné voľby</t>
  </si>
  <si>
    <t>Stravovanie - voľby</t>
  </si>
  <si>
    <t>Odmeny OVK voľby</t>
  </si>
  <si>
    <t>Transfer na Kult.predstavenie</t>
  </si>
  <si>
    <t>Transfer na Opravu kúrenia</t>
  </si>
  <si>
    <t>Spolúčasť na Opravu kúrenia</t>
  </si>
  <si>
    <t>72c</t>
  </si>
  <si>
    <t>Licencie</t>
  </si>
  <si>
    <t>Transfer na Knižnicu</t>
  </si>
  <si>
    <t>01 1 1</t>
  </si>
  <si>
    <t>03 2 0</t>
  </si>
  <si>
    <t>01 1 2</t>
  </si>
  <si>
    <t>06 1 0</t>
  </si>
  <si>
    <t>Správa obce</t>
  </si>
  <si>
    <t xml:space="preserve"> Materiál</t>
  </si>
  <si>
    <t xml:space="preserve"> Informačný systém</t>
  </si>
  <si>
    <t xml:space="preserve"> Transfery</t>
  </si>
  <si>
    <t>Požiarna činnosť</t>
  </si>
  <si>
    <t>Energie</t>
  </si>
  <si>
    <t xml:space="preserve"> Služby</t>
  </si>
  <si>
    <t>Školenia, kurzy, semináre DHZ</t>
  </si>
  <si>
    <t>Koncesionárske poplatky</t>
  </si>
  <si>
    <t>Transfer, spoluúčasť Knižnica</t>
  </si>
  <si>
    <t xml:space="preserve"> Odpadové hospodárstvo</t>
  </si>
  <si>
    <t>Služby, materiál</t>
  </si>
  <si>
    <t>Životné prostredie</t>
  </si>
  <si>
    <t>Materiál</t>
  </si>
  <si>
    <t>Verejné osvetlenie</t>
  </si>
  <si>
    <t>Športová činnosť</t>
  </si>
  <si>
    <t>Služby</t>
  </si>
  <si>
    <t>Kultúra</t>
  </si>
  <si>
    <t>Kultúrne podujatia</t>
  </si>
  <si>
    <t xml:space="preserve"> Správa cintorína</t>
  </si>
  <si>
    <t xml:space="preserve"> Sociálne služby</t>
  </si>
  <si>
    <t>Aktivačná činnosť</t>
  </si>
  <si>
    <t xml:space="preserve"> Voľby</t>
  </si>
  <si>
    <t xml:space="preserve"> Investičné akcie</t>
  </si>
  <si>
    <t xml:space="preserve"> Dotácie</t>
  </si>
  <si>
    <t>05 1 0</t>
  </si>
  <si>
    <t>06 2 0</t>
  </si>
  <si>
    <t>06 4 0</t>
  </si>
  <si>
    <t>08 3 0</t>
  </si>
  <si>
    <t>08 4 0</t>
  </si>
  <si>
    <t>Vypracovala: Bc. Veronika Grznárová</t>
  </si>
  <si>
    <t>Schválila: Mgr. Viera Graňačková</t>
  </si>
  <si>
    <t>Mzdy a odvody</t>
  </si>
  <si>
    <t>Rozpočet rok 2018</t>
  </si>
  <si>
    <t>Skutočné plnenie 2015</t>
  </si>
  <si>
    <t>Odvody do poisťovní - voľby</t>
  </si>
  <si>
    <t>Aktivačná činnosť, pracovné pomôcky</t>
  </si>
  <si>
    <t>Odvody do poisťovní</t>
  </si>
  <si>
    <t>635 001 1</t>
  </si>
  <si>
    <t>72a</t>
  </si>
  <si>
    <t>Dotácia - Strecha KD</t>
  </si>
  <si>
    <t xml:space="preserve">Servis, údržba, opravy </t>
  </si>
  <si>
    <t>Karty, známky, poplatky</t>
  </si>
  <si>
    <t>Spoluúčasť detský festival</t>
  </si>
  <si>
    <t>Dotácia - TSK</t>
  </si>
  <si>
    <t>641 013 1</t>
  </si>
  <si>
    <t>Nákup pozemkov</t>
  </si>
  <si>
    <t>Rekonštrukcia chodníka</t>
  </si>
  <si>
    <t>Knižnica</t>
  </si>
  <si>
    <t>Rozpočet rok 2019</t>
  </si>
  <si>
    <t>Daň z bytov, ubytovnia</t>
  </si>
  <si>
    <t>Prenájom hrobových miest</t>
  </si>
  <si>
    <t>Z rezervného fondu obce</t>
  </si>
  <si>
    <t>Správne  poplatky</t>
  </si>
  <si>
    <t xml:space="preserve">312 001 1 </t>
  </si>
  <si>
    <t>Poplatky a platby za stravné</t>
  </si>
  <si>
    <t>Spoluúčasť - Strecha KD</t>
  </si>
  <si>
    <t>Skutočné plnenie 2016</t>
  </si>
  <si>
    <t>Rozpočet rok 2020</t>
  </si>
  <si>
    <t>Očakávaná skutočnosť 2017</t>
  </si>
  <si>
    <t>Aktivačný pracovníci</t>
  </si>
  <si>
    <t>Úroky z vkladov</t>
  </si>
  <si>
    <t>Smetné nádoby</t>
  </si>
  <si>
    <t>Regop</t>
  </si>
  <si>
    <t xml:space="preserve"> Register adries</t>
  </si>
  <si>
    <t>Ministerstvo dopravy, výstavby, reg.rozvoja</t>
  </si>
  <si>
    <t xml:space="preserve">Voľby  </t>
  </si>
  <si>
    <t>Ministerstvo dopravy, výstavby a reg.roz.</t>
  </si>
  <si>
    <t>633016 1</t>
  </si>
  <si>
    <t>634 002 1</t>
  </si>
  <si>
    <t>Rekonštrukcia WC + striedačka ihrisko</t>
  </si>
  <si>
    <t>Štúdie, expertízy, posudky</t>
  </si>
  <si>
    <t>Plyn PZ</t>
  </si>
  <si>
    <t>Elektrická energia PZ</t>
  </si>
  <si>
    <t>Plyn  TJ</t>
  </si>
  <si>
    <t>Elektrická energia TJ</t>
  </si>
  <si>
    <t>Transfer pre TJ</t>
  </si>
  <si>
    <t>Plyn   KD</t>
  </si>
  <si>
    <t>635 006 1</t>
  </si>
  <si>
    <t>Detské ihrisko</t>
  </si>
  <si>
    <t xml:space="preserve"> Regop</t>
  </si>
  <si>
    <t>DPO</t>
  </si>
  <si>
    <t>SPP - ihrisko</t>
  </si>
  <si>
    <t>Prevencia proti kriminalite</t>
  </si>
  <si>
    <t>Cestná infraštruktúra</t>
  </si>
  <si>
    <t xml:space="preserve">                 Rozpočet obce Pravotice   2018 - 2020</t>
  </si>
  <si>
    <t>SPP - Ihrisko, spoluúčasť</t>
  </si>
  <si>
    <t>Verejné osvetlenie, spoluúčasť</t>
  </si>
  <si>
    <t>Prevencia proti kriminalite, spoluúčasť</t>
  </si>
  <si>
    <t xml:space="preserve">Pravotice, dňa </t>
  </si>
  <si>
    <t>*plus cca 1500 eur na opravu cint.múru (750 € materiál a 750 € práce formou dohody o vykonaní práce)</t>
  </si>
  <si>
    <t xml:space="preserve">*plus 900 € na projekt obnovy studne od TSK </t>
  </si>
  <si>
    <t>*plus cca 650 € na výmenu podlahy a vymaľovanie kancelárií (550 € materiál a 100 € faktúra na práce)</t>
  </si>
  <si>
    <t>do správy obce sú započítané aj transfery, čo by podľa mňa nemalo byť, lebo čím viac získame na dotáciách, tým bude vyššia správa obce (buď to preúčtovať napr. transfer na VO do položky verejné osvetlenie, alebo tam transfery nezapočítavať</t>
  </si>
  <si>
    <t>prekontrolovať súčty, lebo niektoré nesedia</t>
  </si>
  <si>
    <t>Obnova studne TSK</t>
  </si>
  <si>
    <t>Servis, údržba, opravy</t>
  </si>
  <si>
    <t>DHZ</t>
  </si>
  <si>
    <t>Správa úradu</t>
  </si>
  <si>
    <t>Finančné a rozpočtové záležitosti</t>
  </si>
  <si>
    <t>Kultúrne služby</t>
  </si>
  <si>
    <t>Príspevok na spoločný úrad</t>
  </si>
  <si>
    <t>Členský príspevok</t>
  </si>
  <si>
    <t>Cestná doprava</t>
  </si>
  <si>
    <t xml:space="preserve"> Sociálne služby, aktivačný pracovník</t>
  </si>
  <si>
    <t>Dotácia DHZ</t>
  </si>
  <si>
    <t>Poštové služby</t>
  </si>
  <si>
    <t>Telekomunikačné služby</t>
  </si>
  <si>
    <t>Vlajky, zástava, štátny znak</t>
  </si>
  <si>
    <t xml:space="preserve">Materiál </t>
  </si>
  <si>
    <t xml:space="preserve">Poštové služby </t>
  </si>
  <si>
    <t xml:space="preserve">Rut.údržba </t>
  </si>
  <si>
    <t xml:space="preserve">Odvody do poisťovní </t>
  </si>
  <si>
    <t>133 001</t>
  </si>
  <si>
    <t>637 016</t>
  </si>
  <si>
    <t>637 001</t>
  </si>
  <si>
    <t>Vodné, stočné</t>
  </si>
  <si>
    <t>632 001 1</t>
  </si>
  <si>
    <t xml:space="preserve">632 001 1 </t>
  </si>
  <si>
    <t>632 001 2</t>
  </si>
  <si>
    <t>717 002 1</t>
  </si>
  <si>
    <t>Multifunkčné ihrisko, výdavok obce</t>
  </si>
  <si>
    <t>Dotácia  TJ</t>
  </si>
  <si>
    <t>DPO SR</t>
  </si>
  <si>
    <t>Multifunknčé ihrisko</t>
  </si>
  <si>
    <t>Rozpočet rok 2021</t>
  </si>
  <si>
    <t>Register adries</t>
  </si>
  <si>
    <t>Nadácia Alianz-Merač rýchlosti</t>
  </si>
  <si>
    <t>312 011 2</t>
  </si>
  <si>
    <t>TSK-Úcta k starším</t>
  </si>
  <si>
    <t>Dotácia HZ</t>
  </si>
  <si>
    <t>322 001 1</t>
  </si>
  <si>
    <t>Dotácia-Rozhlas</t>
  </si>
  <si>
    <t>Enviromentálny fond-Kompostéry, kosačka</t>
  </si>
  <si>
    <t>322 0011 1</t>
  </si>
  <si>
    <t>Rozhlas, spoluúčasť</t>
  </si>
  <si>
    <t>Hasičská zbrojnica, spoluúčasť</t>
  </si>
  <si>
    <t>Dotácia-Hasičská zbrojnica</t>
  </si>
  <si>
    <t>Dotácia, Merač rýchlosti</t>
  </si>
  <si>
    <t>Spolúčasť, Merač rýchlosti</t>
  </si>
  <si>
    <t>Osobný príplatok</t>
  </si>
  <si>
    <t>Pokuty a penále</t>
  </si>
  <si>
    <t xml:space="preserve">Rekonštrukcia a modernizácia </t>
  </si>
  <si>
    <t>Skutočné plnenie 2018</t>
  </si>
  <si>
    <t>Rozpočet 2019</t>
  </si>
  <si>
    <t>Rozpočet rok 2022</t>
  </si>
  <si>
    <t>Preplatok zdravotná poisťovňa</t>
  </si>
  <si>
    <t>Prevencia kriminality</t>
  </si>
  <si>
    <t>633 016 2</t>
  </si>
  <si>
    <t>Spoluúčasť Úcta k starším</t>
  </si>
  <si>
    <t>Enviromentálny fond</t>
  </si>
  <si>
    <t>Enviromentálny fond, spoluúčasť</t>
  </si>
  <si>
    <t>Fasáda KD, OcÚ</t>
  </si>
  <si>
    <t>Prístavby, nadstavby, stav.úpravy</t>
  </si>
  <si>
    <t>DPO SR spoluúčasť</t>
  </si>
  <si>
    <t>Obnova cesty ku ihrisku</t>
  </si>
  <si>
    <t>SPP</t>
  </si>
  <si>
    <t>Alianz, defibrilátor</t>
  </si>
  <si>
    <t>Úrad vlády, športová výbava</t>
  </si>
  <si>
    <t>Defibrilátor. Spoluúčasť</t>
  </si>
  <si>
    <t>Prevencia kriminality, kamery</t>
  </si>
  <si>
    <t>Kamery, spoluúčasť</t>
  </si>
  <si>
    <t>131I</t>
  </si>
  <si>
    <t>Prostriedky z predchádujúcih rokov, Prevencia kriminality</t>
  </si>
  <si>
    <t>Súhrn:</t>
  </si>
  <si>
    <t>Príjmy (bežné)</t>
  </si>
  <si>
    <t>Príjmy (kapitálové)</t>
  </si>
  <si>
    <t>Príjmy spolu:</t>
  </si>
  <si>
    <t>Výdavky (bežné)</t>
  </si>
  <si>
    <t>Výdavky (kapitálové)</t>
  </si>
  <si>
    <t>Finnačné operácie</t>
  </si>
  <si>
    <t>Výdavky spolu:</t>
  </si>
  <si>
    <t>Rozdiel</t>
  </si>
  <si>
    <t>Bežné príjmy spolu</t>
  </si>
  <si>
    <t>Bežné výdavky spolu</t>
  </si>
  <si>
    <t>Rozdiel bežného rozpočtu</t>
  </si>
  <si>
    <t>Kapitálové príjmy spolu</t>
  </si>
  <si>
    <t>Kapitálové výdavky spolu</t>
  </si>
  <si>
    <t>Rozdiel kapitálového rozpočtu</t>
  </si>
  <si>
    <t>Príjmové finančné operácie</t>
  </si>
  <si>
    <t>Výdavkové finančné operácie</t>
  </si>
  <si>
    <t>Rozdiel finančných operácií</t>
  </si>
  <si>
    <t>Príjmy spolu</t>
  </si>
  <si>
    <t>Výdavky spolu</t>
  </si>
  <si>
    <t>SODB 2020 - 2021</t>
  </si>
  <si>
    <t xml:space="preserve">Vypracovala: </t>
  </si>
  <si>
    <t>Mgr. Andrea Struhačková</t>
  </si>
  <si>
    <t xml:space="preserve">Schválila: </t>
  </si>
  <si>
    <t>Mgr. Viera Graňačková</t>
  </si>
  <si>
    <t>Spoluúčasť - cesta ku ihrisku</t>
  </si>
  <si>
    <t>Dotácia MAS Bebrava - cesta ku ihrisku</t>
  </si>
  <si>
    <t>Skutočné plnenie 2019</t>
  </si>
  <si>
    <t>Očakávaná skutočnosť 2020</t>
  </si>
  <si>
    <t>Voľby EÚ 2019</t>
  </si>
  <si>
    <t>1 1AC1</t>
  </si>
  <si>
    <t>Mzda 80%</t>
  </si>
  <si>
    <t>Aktivačný úrazové 80 %</t>
  </si>
  <si>
    <t>1 1AC2</t>
  </si>
  <si>
    <t>Mzda 20%</t>
  </si>
  <si>
    <t>Aktivačný úrazové 20%</t>
  </si>
  <si>
    <t>1 72c</t>
  </si>
  <si>
    <t>2 41</t>
  </si>
  <si>
    <t>Spoluúčasť kamerový systém</t>
  </si>
  <si>
    <t>2 131I</t>
  </si>
  <si>
    <t xml:space="preserve">Kamery </t>
  </si>
  <si>
    <t>1 11T1</t>
  </si>
  <si>
    <t>Transfer zo ŠFRB - ESF</t>
  </si>
  <si>
    <t>Dotácia ÚV - výbava</t>
  </si>
  <si>
    <t>Dotácia zo ŠFRB - ESF</t>
  </si>
  <si>
    <t>Doplatok k platu a ďalší plat</t>
  </si>
  <si>
    <t>Fitnes stroje</t>
  </si>
  <si>
    <t xml:space="preserve">Fitnes stroje, spoluúčasť </t>
  </si>
  <si>
    <t>Odpadové hospodárstvo</t>
  </si>
  <si>
    <t>632 005 1</t>
  </si>
  <si>
    <t>632 003 1</t>
  </si>
  <si>
    <t>625 005 1</t>
  </si>
  <si>
    <t>Aktivačný, ÚP</t>
  </si>
  <si>
    <t xml:space="preserve">Všeobecný materiál </t>
  </si>
  <si>
    <t>Regop, kancelársky materiál</t>
  </si>
  <si>
    <t>Register adries, kancelársky matewriál</t>
  </si>
  <si>
    <t>Hasičská zbrojnica - vlastné zdroje</t>
  </si>
  <si>
    <t>Spoluúčasť - športová výbava</t>
  </si>
  <si>
    <t xml:space="preserve">Úcta k starším </t>
  </si>
  <si>
    <t>Sčítanie SODB 2020-2021</t>
  </si>
  <si>
    <t xml:space="preserve">Príjmy </t>
  </si>
  <si>
    <t xml:space="preserve">Odmeny OVK </t>
  </si>
  <si>
    <t>Občerstvenie OVK</t>
  </si>
  <si>
    <t>Prepravné</t>
  </si>
  <si>
    <t xml:space="preserve">Kancelárske potreby </t>
  </si>
  <si>
    <t xml:space="preserve">Hovorné </t>
  </si>
  <si>
    <t>Stravovanie OVK</t>
  </si>
  <si>
    <t>Rozpočet 2018</t>
  </si>
  <si>
    <t>Hospodárenie obce Pravotice 2018 - 2022</t>
  </si>
  <si>
    <t>Rozpočet      na rok 2021</t>
  </si>
  <si>
    <t>Rozpočet          na rok 2022</t>
  </si>
  <si>
    <t>Rozpočet          na rok 2023</t>
  </si>
  <si>
    <t>Rozpočet          na rok 2020</t>
  </si>
  <si>
    <t>Očakávaná skutočnosť       k 31.12.2020</t>
  </si>
  <si>
    <t>Skutočné plnenie rozpočtu       k 2019</t>
  </si>
  <si>
    <t>Skutočné plnenie rozpočtu          k 2018</t>
  </si>
  <si>
    <t>Rozpočet obce Pravotice   2021 - 2023</t>
  </si>
  <si>
    <t>Rozpočet rok 2023</t>
  </si>
  <si>
    <t xml:space="preserve">                 Rozpočet obce Pravotice   2021 - 2023</t>
  </si>
</sst>
</file>

<file path=xl/styles.xml><?xml version="1.0" encoding="utf-8"?>
<styleSheet xmlns="http://schemas.openxmlformats.org/spreadsheetml/2006/main">
  <numFmts count="34">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yy"/>
    <numFmt numFmtId="181" formatCode="#,##0.0"/>
    <numFmt numFmtId="182" formatCode="000\ 00"/>
    <numFmt numFmtId="183" formatCode="\P\r\a\vd\a;&quot;Pravda&quot;;&quot;Nepravda&quot;"/>
    <numFmt numFmtId="184" formatCode="[$€-2]\ #\ ##,000_);[Red]\([$¥€-2]\ #\ ##,000\)"/>
    <numFmt numFmtId="185" formatCode="#,##0\ &quot;EUR&quot;;[Red]#,##0\ &quot;EUR&quot;"/>
    <numFmt numFmtId="186" formatCode="[$-41B]d\.\ mmmm\ yyyy"/>
    <numFmt numFmtId="187" formatCode="00000"/>
    <numFmt numFmtId="188" formatCode="[$-41B]#,##0.00"/>
    <numFmt numFmtId="189" formatCode="[$-41B]0.00"/>
  </numFmts>
  <fonts count="75">
    <font>
      <sz val="10"/>
      <name val="Arial"/>
      <family val="0"/>
    </font>
    <font>
      <b/>
      <sz val="12"/>
      <name val="Arial"/>
      <family val="2"/>
    </font>
    <font>
      <sz val="8"/>
      <name val="Arial"/>
      <family val="2"/>
    </font>
    <font>
      <i/>
      <sz val="8"/>
      <name val="Arial"/>
      <family val="2"/>
    </font>
    <font>
      <sz val="12"/>
      <name val="Arial"/>
      <family val="2"/>
    </font>
    <font>
      <sz val="11"/>
      <name val="Arial"/>
      <family val="2"/>
    </font>
    <font>
      <b/>
      <sz val="10"/>
      <name val="Arial"/>
      <family val="2"/>
    </font>
    <font>
      <b/>
      <i/>
      <sz val="10"/>
      <name val="Arial"/>
      <family val="2"/>
    </font>
    <font>
      <i/>
      <sz val="10"/>
      <name val="Arial"/>
      <family val="2"/>
    </font>
    <font>
      <b/>
      <sz val="8"/>
      <name val="Arial"/>
      <family val="2"/>
    </font>
    <font>
      <b/>
      <i/>
      <sz val="12"/>
      <name val="Arial"/>
      <family val="2"/>
    </font>
    <font>
      <b/>
      <sz val="18"/>
      <name val="Bookman Old Style"/>
      <family val="1"/>
    </font>
    <font>
      <b/>
      <sz val="20"/>
      <name val="Arial"/>
      <family val="2"/>
    </font>
    <font>
      <b/>
      <sz val="14"/>
      <name val="Arial"/>
      <family val="2"/>
    </font>
    <font>
      <sz val="14"/>
      <name val="Arial"/>
      <family val="2"/>
    </font>
    <font>
      <b/>
      <i/>
      <sz val="14"/>
      <name val="Arial"/>
      <family val="2"/>
    </font>
    <font>
      <i/>
      <sz val="14"/>
      <name val="Arial"/>
      <family val="2"/>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8"/>
      <name val="Arial"/>
      <family val="2"/>
    </font>
    <font>
      <u val="single"/>
      <sz val="10"/>
      <color indexed="20"/>
      <name val="Arial"/>
      <family val="0"/>
    </font>
    <font>
      <sz val="11"/>
      <color indexed="52"/>
      <name val="Calibri"/>
      <family val="2"/>
    </font>
    <font>
      <b/>
      <sz val="11"/>
      <color indexed="8"/>
      <name val="Calibri"/>
      <family val="2"/>
    </font>
    <font>
      <sz val="11"/>
      <color indexed="10"/>
      <name val="Calibri"/>
      <family val="2"/>
    </font>
    <font>
      <b/>
      <sz val="18"/>
      <color indexed="62"/>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10"/>
      <name val="Arial"/>
      <family val="2"/>
    </font>
    <font>
      <b/>
      <sz val="10"/>
      <color indexed="10"/>
      <name val="Arial"/>
      <family val="2"/>
    </font>
    <font>
      <sz val="8"/>
      <color indexed="10"/>
      <name val="Arial"/>
      <family val="2"/>
    </font>
    <font>
      <sz val="10"/>
      <color indexed="60"/>
      <name val="Arial"/>
      <family val="2"/>
    </font>
    <font>
      <sz val="8"/>
      <color indexed="16"/>
      <name val="Arial"/>
      <family val="2"/>
    </font>
    <font>
      <sz val="10"/>
      <color indexed="16"/>
      <name val="Arial"/>
      <family val="2"/>
    </font>
    <font>
      <b/>
      <sz val="11"/>
      <color indexed="16"/>
      <name val="Arial"/>
      <family val="2"/>
    </font>
    <font>
      <b/>
      <sz val="16"/>
      <color indexed="30"/>
      <name val="Bookman Old Style"/>
      <family val="1"/>
    </font>
    <font>
      <b/>
      <sz val="22"/>
      <color indexed="62"/>
      <name val="Arial"/>
      <family val="2"/>
    </font>
    <font>
      <sz val="11"/>
      <color theme="1"/>
      <name val="Calibri"/>
      <family val="2"/>
    </font>
    <font>
      <sz val="11"/>
      <color theme="0"/>
      <name val="Calibri"/>
      <family val="2"/>
    </font>
    <font>
      <sz val="11"/>
      <color rgb="FF006100"/>
      <name val="Calibri"/>
      <family val="2"/>
    </font>
    <font>
      <u val="single"/>
      <sz val="10"/>
      <color theme="10"/>
      <name val="Arial"/>
      <family val="0"/>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Arial"/>
      <family val="2"/>
    </font>
    <font>
      <u val="single"/>
      <sz val="10"/>
      <color theme="11"/>
      <name val="Arial"/>
      <family val="0"/>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
      <b/>
      <sz val="10"/>
      <color rgb="FFFF0000"/>
      <name val="Arial"/>
      <family val="2"/>
    </font>
    <font>
      <sz val="8"/>
      <color rgb="FFFF0000"/>
      <name val="Arial"/>
      <family val="2"/>
    </font>
    <font>
      <sz val="10"/>
      <color theme="9" tint="-0.4999699890613556"/>
      <name val="Arial"/>
      <family val="2"/>
    </font>
    <font>
      <sz val="8"/>
      <color theme="5" tint="-0.4999699890613556"/>
      <name val="Arial"/>
      <family val="2"/>
    </font>
    <font>
      <sz val="10"/>
      <color theme="5" tint="-0.4999699890613556"/>
      <name val="Arial"/>
      <family val="2"/>
    </font>
    <font>
      <b/>
      <sz val="11"/>
      <color theme="5" tint="-0.4999699890613556"/>
      <name val="Arial"/>
      <family val="2"/>
    </font>
    <font>
      <b/>
      <sz val="16"/>
      <color rgb="FF0070C0"/>
      <name val="Bookman Old Style"/>
      <family val="1"/>
    </font>
    <font>
      <b/>
      <sz val="22"/>
      <color theme="3" tint="-0.24997000396251678"/>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8"/>
        <bgColor indexed="64"/>
      </patternFill>
    </fill>
    <fill>
      <patternFill patternType="solid">
        <fgColor rgb="FFFFFF00"/>
        <bgColor indexed="64"/>
      </patternFill>
    </fill>
    <fill>
      <patternFill patternType="solid">
        <fgColor theme="8"/>
        <bgColor indexed="64"/>
      </patternFill>
    </fill>
    <fill>
      <patternFill patternType="solid">
        <fgColor rgb="FFFFFF00"/>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6" tint="0.39998000860214233"/>
        <bgColor indexed="64"/>
      </patternFill>
    </fill>
    <fill>
      <patternFill patternType="solid">
        <fgColor theme="0"/>
        <bgColor indexed="64"/>
      </patternFill>
    </fill>
    <fill>
      <patternFill patternType="solid">
        <fgColor rgb="FFFFFFFF"/>
        <bgColor indexed="64"/>
      </patternFill>
    </fill>
    <fill>
      <patternFill patternType="solid">
        <fgColor theme="4" tint="0.39998000860214233"/>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6" tint="0.39998000860214233"/>
        <bgColor indexed="64"/>
      </patternFill>
    </fill>
    <fill>
      <patternFill patternType="solid">
        <fgColor theme="4" tint="0.39998000860214233"/>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style="thin"/>
    </border>
    <border>
      <left style="double"/>
      <right style="thin"/>
      <top>
        <color indexed="63"/>
      </top>
      <bottom style="thin"/>
    </border>
    <border>
      <left style="double"/>
      <right style="thin"/>
      <top style="thin"/>
      <bottom style="thin"/>
    </border>
    <border>
      <left style="thin"/>
      <right style="double"/>
      <top style="thin"/>
      <bottom style="thin"/>
    </border>
    <border>
      <left style="thin"/>
      <right style="thin"/>
      <top style="double"/>
      <bottom style="medium"/>
    </border>
    <border>
      <left style="thin"/>
      <right style="double"/>
      <top>
        <color indexed="63"/>
      </top>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style="double"/>
      <bottom style="medium"/>
    </border>
    <border>
      <left style="thin"/>
      <right style="double"/>
      <top style="double"/>
      <bottom style="medium"/>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style="double"/>
      <right style="thin"/>
      <top style="double"/>
      <bottom style="thin"/>
    </border>
    <border>
      <left style="thin"/>
      <right style="double"/>
      <top style="double"/>
      <bottom style="thin"/>
    </border>
    <border>
      <left style="thin">
        <color rgb="FF000000"/>
      </left>
      <right style="thin">
        <color rgb="FF000000"/>
      </right>
      <top style="thin">
        <color rgb="FF000000"/>
      </top>
      <bottom style="thin">
        <color rgb="FF000000"/>
      </bottom>
    </border>
    <border>
      <left style="double">
        <color rgb="FF000000"/>
      </left>
      <right style="thin">
        <color rgb="FF000000"/>
      </right>
      <top style="double">
        <color rgb="FF000000"/>
      </top>
      <bottom style="thin">
        <color rgb="FF000000"/>
      </bottom>
    </border>
    <border>
      <left style="thin">
        <color rgb="FF000000"/>
      </left>
      <right style="thin">
        <color rgb="FF000000"/>
      </right>
      <top style="double">
        <color rgb="FF000000"/>
      </top>
      <bottom style="thin">
        <color rgb="FF000000"/>
      </bottom>
    </border>
    <border>
      <left style="thin">
        <color rgb="FF000000"/>
      </left>
      <right style="double">
        <color rgb="FF000000"/>
      </right>
      <top style="double">
        <color rgb="FF000000"/>
      </top>
      <bottom style="thin">
        <color rgb="FF000000"/>
      </bottom>
    </border>
    <border>
      <left style="double">
        <color rgb="FF000000"/>
      </left>
      <right style="thin">
        <color rgb="FF000000"/>
      </right>
      <top style="thin">
        <color rgb="FF000000"/>
      </top>
      <bottom style="thin">
        <color rgb="FF000000"/>
      </bottom>
    </border>
    <border>
      <left style="thin">
        <color rgb="FF000000"/>
      </left>
      <right style="double">
        <color rgb="FF000000"/>
      </right>
      <top style="thin">
        <color rgb="FF000000"/>
      </top>
      <bottom style="thin">
        <color rgb="FF000000"/>
      </bottom>
    </border>
    <border>
      <left style="double">
        <color rgb="FF000000"/>
      </left>
      <right style="thin">
        <color rgb="FF000000"/>
      </right>
      <top style="thin">
        <color rgb="FF000000"/>
      </top>
      <bottom style="double">
        <color rgb="FF000000"/>
      </bottom>
    </border>
    <border>
      <left style="thin">
        <color rgb="FF000000"/>
      </left>
      <right style="thin">
        <color rgb="FF000000"/>
      </right>
      <top style="thin">
        <color rgb="FF000000"/>
      </top>
      <bottom style="double">
        <color rgb="FF000000"/>
      </bottom>
    </border>
    <border>
      <left style="thin">
        <color rgb="FF000000"/>
      </left>
      <right style="double">
        <color rgb="FF000000"/>
      </right>
      <top style="thin">
        <color rgb="FF000000"/>
      </top>
      <bottom style="double">
        <color rgb="FF000000"/>
      </bottom>
    </border>
    <border>
      <left style="medium"/>
      <right style="thin"/>
      <top style="double"/>
      <bottom style="thin"/>
    </border>
    <border>
      <left style="medium"/>
      <right style="thin"/>
      <top style="thin"/>
      <bottom style="thin"/>
    </border>
    <border>
      <left style="medium"/>
      <right style="thin"/>
      <top style="thin"/>
      <bottom style="double"/>
    </border>
    <border>
      <left style="thin"/>
      <right style="medium"/>
      <top style="double"/>
      <bottom style="thin"/>
    </border>
    <border>
      <left>
        <color indexed="63"/>
      </left>
      <right style="thin"/>
      <top style="double"/>
      <bottom style="thin"/>
    </border>
    <border>
      <left style="thin"/>
      <right style="medium"/>
      <top style="thin"/>
      <bottom style="thin"/>
    </border>
    <border>
      <left>
        <color indexed="63"/>
      </left>
      <right style="thin"/>
      <top style="thin"/>
      <bottom style="thin"/>
    </border>
    <border>
      <left style="thin"/>
      <right style="medium"/>
      <top style="thin"/>
      <bottom style="double"/>
    </border>
    <border>
      <left>
        <color indexed="63"/>
      </left>
      <right style="thin"/>
      <top style="thin"/>
      <bottom style="double"/>
    </border>
    <border>
      <left>
        <color indexed="63"/>
      </left>
      <right>
        <color indexed="63"/>
      </right>
      <top>
        <color indexed="63"/>
      </top>
      <bottom style="double"/>
    </border>
    <border>
      <left style="thin"/>
      <right style="thin"/>
      <top style="medium"/>
      <bottom style="thin"/>
    </border>
    <border>
      <left style="double"/>
      <right style="thin"/>
      <top style="double"/>
      <bottom style="double"/>
    </border>
    <border>
      <left style="thin"/>
      <right style="thin"/>
      <top style="double"/>
      <bottom style="double"/>
    </border>
    <border>
      <left style="thin"/>
      <right style="double"/>
      <top style="double"/>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20" borderId="0" applyNumberFormat="0" applyBorder="0" applyAlignment="0" applyProtection="0"/>
    <xf numFmtId="0" fontId="49" fillId="0" borderId="0" applyNumberFormat="0" applyFill="0" applyBorder="0" applyAlignment="0" applyProtection="0"/>
    <xf numFmtId="0" fontId="50"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22" borderId="0" applyNumberFormat="0" applyBorder="0" applyAlignment="0" applyProtection="0"/>
    <xf numFmtId="0" fontId="55" fillId="0" borderId="0">
      <alignment/>
      <protection/>
    </xf>
    <xf numFmtId="9" fontId="0" fillId="0" borderId="0" applyFont="0" applyFill="0" applyBorder="0" applyAlignment="0" applyProtection="0"/>
    <xf numFmtId="0" fontId="56" fillId="0" borderId="0" applyNumberFormat="0" applyFill="0" applyBorder="0" applyAlignment="0" applyProtection="0"/>
    <xf numFmtId="0" fontId="0" fillId="23" borderId="5" applyNumberFormat="0" applyFont="0" applyAlignment="0" applyProtection="0"/>
    <xf numFmtId="0" fontId="57" fillId="0" borderId="6" applyNumberFormat="0" applyFill="0" applyAlignment="0" applyProtection="0"/>
    <xf numFmtId="0" fontId="58" fillId="0" borderId="7"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4" borderId="8" applyNumberFormat="0" applyAlignment="0" applyProtection="0"/>
    <xf numFmtId="0" fontId="62" fillId="25" borderId="8" applyNumberFormat="0" applyAlignment="0" applyProtection="0"/>
    <xf numFmtId="0" fontId="63" fillId="25" borderId="9" applyNumberFormat="0" applyAlignment="0" applyProtection="0"/>
    <xf numFmtId="0" fontId="64" fillId="0" borderId="0" applyNumberFormat="0" applyFill="0" applyBorder="0" applyAlignment="0" applyProtection="0"/>
    <xf numFmtId="0" fontId="65"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cellStyleXfs>
  <cellXfs count="366">
    <xf numFmtId="0" fontId="0" fillId="0" borderId="0" xfId="0" applyFont="1"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1" fillId="0" borderId="0" xfId="0" applyFont="1" applyFill="1" applyBorder="1" applyAlignment="1">
      <alignment horizontal="center"/>
    </xf>
    <xf numFmtId="0" fontId="2" fillId="0" borderId="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wrapText="1"/>
    </xf>
    <xf numFmtId="0" fontId="0" fillId="0" borderId="0" xfId="0" applyFont="1" applyBorder="1" applyAlignment="1">
      <alignment/>
    </xf>
    <xf numFmtId="2" fontId="2"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wrapText="1"/>
    </xf>
    <xf numFmtId="2" fontId="5" fillId="0" borderId="0" xfId="0" applyNumberFormat="1" applyFont="1" applyFill="1" applyBorder="1" applyAlignment="1">
      <alignment/>
    </xf>
    <xf numFmtId="0" fontId="4" fillId="33" borderId="0" xfId="0" applyFont="1" applyFill="1" applyBorder="1" applyAlignment="1">
      <alignment/>
    </xf>
    <xf numFmtId="2" fontId="3" fillId="0" borderId="0" xfId="0" applyNumberFormat="1" applyFont="1" applyFill="1" applyBorder="1" applyAlignment="1">
      <alignment/>
    </xf>
    <xf numFmtId="0" fontId="0" fillId="0" borderId="10" xfId="0" applyFont="1" applyBorder="1" applyAlignment="1">
      <alignment/>
    </xf>
    <xf numFmtId="43" fontId="0" fillId="0" borderId="0" xfId="0" applyNumberFormat="1" applyFont="1" applyBorder="1" applyAlignment="1">
      <alignment/>
    </xf>
    <xf numFmtId="0" fontId="0" fillId="34" borderId="11" xfId="0" applyFont="1" applyFill="1" applyBorder="1" applyAlignment="1">
      <alignment/>
    </xf>
    <xf numFmtId="0" fontId="0" fillId="0" borderId="12" xfId="0" applyFont="1" applyFill="1" applyBorder="1" applyAlignment="1">
      <alignment/>
    </xf>
    <xf numFmtId="0" fontId="0" fillId="0" borderId="12" xfId="0" applyFont="1" applyFill="1" applyBorder="1" applyAlignment="1">
      <alignment horizontal="center"/>
    </xf>
    <xf numFmtId="49" fontId="0" fillId="0" borderId="12" xfId="0" applyNumberFormat="1" applyFont="1" applyFill="1" applyBorder="1" applyAlignment="1">
      <alignment horizontal="left"/>
    </xf>
    <xf numFmtId="0" fontId="0" fillId="0" borderId="12" xfId="0" applyFont="1" applyFill="1" applyBorder="1" applyAlignment="1">
      <alignment horizontal="left"/>
    </xf>
    <xf numFmtId="3" fontId="0" fillId="0" borderId="12" xfId="0" applyNumberFormat="1" applyFont="1" applyFill="1" applyBorder="1" applyAlignment="1">
      <alignment horizontal="left"/>
    </xf>
    <xf numFmtId="2" fontId="6" fillId="31" borderId="12" xfId="0" applyNumberFormat="1" applyFont="1" applyFill="1" applyBorder="1" applyAlignment="1">
      <alignment/>
    </xf>
    <xf numFmtId="2" fontId="0" fillId="0" borderId="12" xfId="0" applyNumberFormat="1" applyFont="1" applyFill="1" applyBorder="1" applyAlignment="1">
      <alignment/>
    </xf>
    <xf numFmtId="3" fontId="0" fillId="35" borderId="12" xfId="0" applyNumberFormat="1" applyFont="1" applyFill="1" applyBorder="1" applyAlignment="1">
      <alignment horizontal="left"/>
    </xf>
    <xf numFmtId="0" fontId="0" fillId="36" borderId="12" xfId="0" applyFont="1" applyFill="1" applyBorder="1" applyAlignment="1">
      <alignment/>
    </xf>
    <xf numFmtId="2" fontId="0" fillId="36" borderId="12" xfId="0" applyNumberFormat="1" applyFont="1" applyFill="1" applyBorder="1" applyAlignment="1">
      <alignment/>
    </xf>
    <xf numFmtId="0" fontId="0" fillId="31" borderId="12" xfId="0" applyFont="1" applyFill="1" applyBorder="1" applyAlignment="1">
      <alignment/>
    </xf>
    <xf numFmtId="0" fontId="6" fillId="37" borderId="12" xfId="0" applyFont="1" applyFill="1" applyBorder="1" applyAlignment="1">
      <alignment horizontal="left"/>
    </xf>
    <xf numFmtId="0" fontId="0" fillId="37" borderId="12" xfId="0" applyFont="1" applyFill="1" applyBorder="1" applyAlignment="1">
      <alignment/>
    </xf>
    <xf numFmtId="0" fontId="6" fillId="0" borderId="12" xfId="0" applyFont="1" applyFill="1" applyBorder="1" applyAlignment="1">
      <alignment horizontal="left"/>
    </xf>
    <xf numFmtId="0" fontId="8" fillId="0" borderId="0" xfId="0" applyFont="1" applyFill="1" applyBorder="1" applyAlignment="1">
      <alignment/>
    </xf>
    <xf numFmtId="17" fontId="8" fillId="0" borderId="0" xfId="0" applyNumberFormat="1" applyFont="1" applyFill="1" applyBorder="1" applyAlignment="1">
      <alignment/>
    </xf>
    <xf numFmtId="0" fontId="6" fillId="31" borderId="12" xfId="0" applyFont="1" applyFill="1" applyBorder="1" applyAlignment="1">
      <alignment/>
    </xf>
    <xf numFmtId="0" fontId="6" fillId="0" borderId="12" xfId="0" applyFont="1" applyFill="1" applyBorder="1" applyAlignment="1">
      <alignment/>
    </xf>
    <xf numFmtId="0" fontId="6" fillId="38" borderId="13" xfId="0" applyFont="1" applyFill="1" applyBorder="1" applyAlignment="1">
      <alignment horizontal="center" vertical="center" wrapText="1"/>
    </xf>
    <xf numFmtId="0" fontId="0" fillId="0" borderId="14" xfId="0"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horizontal="center" wrapText="1"/>
    </xf>
    <xf numFmtId="2" fontId="0" fillId="0" borderId="16" xfId="0" applyNumberFormat="1" applyFont="1" applyFill="1" applyBorder="1" applyAlignment="1">
      <alignment/>
    </xf>
    <xf numFmtId="2" fontId="0" fillId="36" borderId="16" xfId="0" applyNumberFormat="1" applyFont="1" applyFill="1" applyBorder="1" applyAlignment="1">
      <alignment/>
    </xf>
    <xf numFmtId="0" fontId="0" fillId="31" borderId="15" xfId="0" applyFont="1" applyFill="1" applyBorder="1" applyAlignment="1">
      <alignment horizontal="center" wrapText="1"/>
    </xf>
    <xf numFmtId="0" fontId="0" fillId="0" borderId="15" xfId="0" applyFont="1" applyFill="1" applyBorder="1" applyAlignment="1">
      <alignment wrapText="1"/>
    </xf>
    <xf numFmtId="2" fontId="6" fillId="0" borderId="12" xfId="0" applyNumberFormat="1" applyFont="1" applyFill="1" applyBorder="1" applyAlignment="1">
      <alignment/>
    </xf>
    <xf numFmtId="0" fontId="6" fillId="38" borderId="17" xfId="0" applyFont="1" applyFill="1" applyBorder="1" applyAlignment="1">
      <alignment horizontal="center" vertical="center" wrapText="1"/>
    </xf>
    <xf numFmtId="2" fontId="0" fillId="0" borderId="11" xfId="0" applyNumberFormat="1" applyFont="1" applyFill="1" applyBorder="1" applyAlignment="1">
      <alignment/>
    </xf>
    <xf numFmtId="2" fontId="6" fillId="31" borderId="11" xfId="0" applyNumberFormat="1" applyFont="1" applyFill="1" applyBorder="1" applyAlignment="1">
      <alignment/>
    </xf>
    <xf numFmtId="2" fontId="6" fillId="31" borderId="18" xfId="0" applyNumberFormat="1" applyFont="1" applyFill="1" applyBorder="1" applyAlignment="1">
      <alignment/>
    </xf>
    <xf numFmtId="2" fontId="7" fillId="31" borderId="12" xfId="0" applyNumberFormat="1" applyFont="1" applyFill="1" applyBorder="1" applyAlignment="1">
      <alignment/>
    </xf>
    <xf numFmtId="0" fontId="6" fillId="0" borderId="12" xfId="0" applyFont="1" applyFill="1" applyBorder="1" applyAlignment="1">
      <alignment horizontal="center" vertical="center" wrapText="1"/>
    </xf>
    <xf numFmtId="0" fontId="6" fillId="39" borderId="12" xfId="0" applyFont="1" applyFill="1" applyBorder="1" applyAlignment="1">
      <alignment horizontal="left"/>
    </xf>
    <xf numFmtId="2" fontId="6" fillId="31" borderId="16" xfId="0" applyNumberFormat="1" applyFont="1" applyFill="1" applyBorder="1" applyAlignment="1">
      <alignment/>
    </xf>
    <xf numFmtId="2" fontId="6" fillId="0" borderId="12" xfId="0" applyNumberFormat="1" applyFont="1" applyFill="1" applyBorder="1" applyAlignment="1">
      <alignment horizontal="right" vertical="center" wrapText="1"/>
    </xf>
    <xf numFmtId="2" fontId="7" fillId="0" borderId="12" xfId="0" applyNumberFormat="1" applyFont="1" applyFill="1" applyBorder="1" applyAlignment="1">
      <alignment/>
    </xf>
    <xf numFmtId="2" fontId="7" fillId="0" borderId="16" xfId="0" applyNumberFormat="1" applyFont="1" applyFill="1" applyBorder="1" applyAlignment="1">
      <alignment/>
    </xf>
    <xf numFmtId="3" fontId="0" fillId="12" borderId="12" xfId="0" applyNumberFormat="1" applyFont="1" applyFill="1" applyBorder="1" applyAlignment="1">
      <alignment horizontal="left"/>
    </xf>
    <xf numFmtId="0" fontId="6" fillId="12" borderId="12" xfId="0" applyFont="1" applyFill="1" applyBorder="1" applyAlignment="1">
      <alignment/>
    </xf>
    <xf numFmtId="2" fontId="7" fillId="12" borderId="12" xfId="0" applyNumberFormat="1" applyFont="1" applyFill="1" applyBorder="1" applyAlignment="1">
      <alignment/>
    </xf>
    <xf numFmtId="2" fontId="7" fillId="12" borderId="16" xfId="0" applyNumberFormat="1" applyFont="1" applyFill="1" applyBorder="1" applyAlignment="1">
      <alignment/>
    </xf>
    <xf numFmtId="0" fontId="0" fillId="34" borderId="19" xfId="0" applyFont="1" applyFill="1" applyBorder="1" applyAlignment="1">
      <alignment wrapText="1"/>
    </xf>
    <xf numFmtId="0" fontId="0" fillId="34" borderId="20" xfId="0" applyFont="1" applyFill="1" applyBorder="1" applyAlignment="1">
      <alignment/>
    </xf>
    <xf numFmtId="0" fontId="6" fillId="38" borderId="20" xfId="0" applyFont="1" applyFill="1" applyBorder="1" applyAlignment="1">
      <alignment horizontal="left"/>
    </xf>
    <xf numFmtId="0" fontId="0" fillId="40" borderId="20" xfId="0" applyFont="1" applyFill="1" applyBorder="1" applyAlignment="1">
      <alignment/>
    </xf>
    <xf numFmtId="2" fontId="6" fillId="34" borderId="20" xfId="0" applyNumberFormat="1" applyFont="1" applyFill="1" applyBorder="1" applyAlignment="1">
      <alignment/>
    </xf>
    <xf numFmtId="2" fontId="6" fillId="34" borderId="21" xfId="0" applyNumberFormat="1" applyFont="1" applyFill="1" applyBorder="1" applyAlignment="1">
      <alignment/>
    </xf>
    <xf numFmtId="0" fontId="6" fillId="38" borderId="22" xfId="0" applyFont="1" applyFill="1" applyBorder="1" applyAlignment="1">
      <alignment horizontal="center" vertical="center" wrapText="1"/>
    </xf>
    <xf numFmtId="2" fontId="0" fillId="0" borderId="17" xfId="0" applyNumberFormat="1" applyFont="1" applyFill="1" applyBorder="1" applyAlignment="1">
      <alignment/>
    </xf>
    <xf numFmtId="0" fontId="6" fillId="38" borderId="17" xfId="0" applyFont="1" applyFill="1" applyBorder="1" applyAlignment="1">
      <alignment horizontal="left" vertical="center"/>
    </xf>
    <xf numFmtId="0" fontId="0" fillId="38" borderId="17" xfId="0" applyFont="1" applyFill="1" applyBorder="1" applyAlignment="1">
      <alignment horizontal="left" vertical="center"/>
    </xf>
    <xf numFmtId="0" fontId="6" fillId="38" borderId="23" xfId="0" applyFont="1" applyFill="1" applyBorder="1" applyAlignment="1">
      <alignment horizontal="center" vertical="center" wrapText="1"/>
    </xf>
    <xf numFmtId="0" fontId="66" fillId="0" borderId="15" xfId="0" applyFont="1" applyFill="1" applyBorder="1" applyAlignment="1">
      <alignment horizontal="center"/>
    </xf>
    <xf numFmtId="2" fontId="67" fillId="0" borderId="12" xfId="0" applyNumberFormat="1" applyFont="1" applyFill="1" applyBorder="1" applyAlignment="1">
      <alignment/>
    </xf>
    <xf numFmtId="0" fontId="66" fillId="0" borderId="12" xfId="0" applyFont="1" applyFill="1" applyBorder="1" applyAlignment="1">
      <alignment horizontal="center"/>
    </xf>
    <xf numFmtId="0" fontId="68" fillId="0" borderId="0" xfId="0" applyFont="1" applyFill="1" applyBorder="1" applyAlignment="1">
      <alignment/>
    </xf>
    <xf numFmtId="3" fontId="6" fillId="12" borderId="12" xfId="0" applyNumberFormat="1" applyFont="1" applyFill="1" applyBorder="1" applyAlignment="1">
      <alignment horizontal="left"/>
    </xf>
    <xf numFmtId="0" fontId="0" fillId="36" borderId="15" xfId="0" applyFont="1" applyFill="1" applyBorder="1" applyAlignment="1">
      <alignment horizontal="center" wrapText="1"/>
    </xf>
    <xf numFmtId="0" fontId="0" fillId="33" borderId="12" xfId="0" applyFont="1" applyFill="1" applyBorder="1" applyAlignment="1">
      <alignment/>
    </xf>
    <xf numFmtId="2" fontId="6" fillId="36" borderId="12" xfId="0" applyNumberFormat="1" applyFont="1" applyFill="1" applyBorder="1" applyAlignment="1">
      <alignment/>
    </xf>
    <xf numFmtId="2" fontId="6" fillId="36" borderId="16" xfId="0" applyNumberFormat="1" applyFont="1" applyFill="1" applyBorder="1" applyAlignment="1">
      <alignment/>
    </xf>
    <xf numFmtId="3" fontId="0" fillId="36" borderId="12" xfId="0" applyNumberFormat="1" applyFont="1" applyFill="1" applyBorder="1" applyAlignment="1">
      <alignment/>
    </xf>
    <xf numFmtId="3" fontId="0" fillId="0" borderId="12" xfId="0" applyNumberFormat="1" applyFont="1" applyFill="1" applyBorder="1" applyAlignment="1">
      <alignment/>
    </xf>
    <xf numFmtId="3" fontId="0" fillId="33" borderId="12" xfId="0" applyNumberFormat="1" applyFont="1" applyFill="1" applyBorder="1" applyAlignment="1">
      <alignment horizontal="left"/>
    </xf>
    <xf numFmtId="3" fontId="0" fillId="0" borderId="12" xfId="0" applyNumberFormat="1" applyFont="1" applyFill="1" applyBorder="1" applyAlignment="1">
      <alignment horizontal="left"/>
    </xf>
    <xf numFmtId="0" fontId="0" fillId="0" borderId="12" xfId="0" applyFont="1" applyFill="1" applyBorder="1" applyAlignment="1">
      <alignment horizontal="center" wrapText="1"/>
    </xf>
    <xf numFmtId="0" fontId="0" fillId="0" borderId="12" xfId="0" applyNumberFormat="1" applyFont="1" applyFill="1" applyBorder="1" applyAlignment="1">
      <alignment horizontal="center"/>
    </xf>
    <xf numFmtId="0" fontId="0" fillId="31" borderId="12" xfId="0" applyFont="1" applyFill="1" applyBorder="1" applyAlignment="1">
      <alignment horizontal="left"/>
    </xf>
    <xf numFmtId="2" fontId="7" fillId="31" borderId="16" xfId="0" applyNumberFormat="1" applyFont="1" applyFill="1" applyBorder="1" applyAlignment="1">
      <alignment/>
    </xf>
    <xf numFmtId="0" fontId="0" fillId="36" borderId="12" xfId="0" applyFont="1" applyFill="1" applyBorder="1" applyAlignment="1">
      <alignment horizontal="center"/>
    </xf>
    <xf numFmtId="2" fontId="0" fillId="34" borderId="12" xfId="0" applyNumberFormat="1" applyFont="1" applyFill="1" applyBorder="1" applyAlignment="1">
      <alignment/>
    </xf>
    <xf numFmtId="0" fontId="2" fillId="34" borderId="0" xfId="0" applyFont="1" applyFill="1" applyBorder="1" applyAlignment="1">
      <alignment/>
    </xf>
    <xf numFmtId="0" fontId="0" fillId="34" borderId="0" xfId="0" applyFont="1" applyFill="1" applyBorder="1" applyAlignment="1">
      <alignment/>
    </xf>
    <xf numFmtId="17" fontId="0" fillId="34" borderId="0" xfId="0" applyNumberFormat="1" applyFont="1" applyFill="1" applyBorder="1" applyAlignment="1">
      <alignment/>
    </xf>
    <xf numFmtId="0" fontId="0" fillId="34" borderId="0" xfId="0" applyFont="1" applyFill="1" applyBorder="1" applyAlignment="1">
      <alignment/>
    </xf>
    <xf numFmtId="0" fontId="66" fillId="34" borderId="0" xfId="0" applyFont="1" applyFill="1" applyBorder="1" applyAlignment="1">
      <alignment/>
    </xf>
    <xf numFmtId="0" fontId="66" fillId="34" borderId="0" xfId="0" applyFont="1" applyFill="1" applyBorder="1" applyAlignment="1">
      <alignment/>
    </xf>
    <xf numFmtId="0" fontId="68" fillId="34" borderId="0" xfId="0" applyFont="1" applyFill="1" applyBorder="1" applyAlignment="1">
      <alignment/>
    </xf>
    <xf numFmtId="0" fontId="2" fillId="36" borderId="0" xfId="0" applyFont="1" applyFill="1" applyBorder="1" applyAlignment="1">
      <alignment/>
    </xf>
    <xf numFmtId="2" fontId="7" fillId="8" borderId="12" xfId="0" applyNumberFormat="1" applyFont="1" applyFill="1" applyBorder="1" applyAlignment="1">
      <alignment/>
    </xf>
    <xf numFmtId="0" fontId="0" fillId="36" borderId="15" xfId="0" applyFont="1" applyFill="1" applyBorder="1" applyAlignment="1">
      <alignment horizontal="center"/>
    </xf>
    <xf numFmtId="2" fontId="66" fillId="0" borderId="12" xfId="0" applyNumberFormat="1" applyFont="1" applyFill="1" applyBorder="1" applyAlignment="1">
      <alignment/>
    </xf>
    <xf numFmtId="0" fontId="0" fillId="0" borderId="15" xfId="0" applyFont="1" applyFill="1" applyBorder="1" applyAlignment="1">
      <alignment horizontal="center" wrapText="1"/>
    </xf>
    <xf numFmtId="0" fontId="9" fillId="0" borderId="0" xfId="0" applyFont="1" applyFill="1" applyBorder="1" applyAlignment="1">
      <alignment/>
    </xf>
    <xf numFmtId="0" fontId="0" fillId="36" borderId="0" xfId="0" applyFont="1" applyFill="1" applyBorder="1" applyAlignment="1">
      <alignment/>
    </xf>
    <xf numFmtId="0" fontId="0" fillId="36" borderId="0" xfId="0" applyFont="1" applyFill="1" applyBorder="1" applyAlignment="1">
      <alignment/>
    </xf>
    <xf numFmtId="0" fontId="66" fillId="36" borderId="0" xfId="0" applyFont="1" applyFill="1" applyBorder="1" applyAlignment="1">
      <alignment/>
    </xf>
    <xf numFmtId="0" fontId="66" fillId="36" borderId="0" xfId="0" applyFont="1" applyFill="1" applyBorder="1" applyAlignment="1">
      <alignment/>
    </xf>
    <xf numFmtId="0" fontId="68" fillId="36" borderId="0" xfId="0" applyFont="1" applyFill="1" applyBorder="1" applyAlignment="1">
      <alignment/>
    </xf>
    <xf numFmtId="0" fontId="0" fillId="36" borderId="0" xfId="0" applyFont="1" applyFill="1" applyBorder="1" applyAlignment="1">
      <alignment wrapText="1"/>
    </xf>
    <xf numFmtId="0" fontId="0" fillId="36" borderId="15" xfId="0" applyFont="1" applyFill="1" applyBorder="1" applyAlignment="1">
      <alignment horizontal="center"/>
    </xf>
    <xf numFmtId="0" fontId="68" fillId="0" borderId="0" xfId="0" applyFont="1" applyFill="1" applyBorder="1" applyAlignment="1">
      <alignment/>
    </xf>
    <xf numFmtId="0" fontId="0" fillId="36" borderId="15" xfId="0" applyFont="1" applyFill="1" applyBorder="1" applyAlignment="1">
      <alignment horizontal="center" wrapText="1"/>
    </xf>
    <xf numFmtId="2" fontId="0" fillId="36" borderId="0" xfId="0" applyNumberFormat="1" applyFont="1" applyFill="1" applyBorder="1" applyAlignment="1">
      <alignment/>
    </xf>
    <xf numFmtId="0" fontId="0" fillId="0" borderId="0" xfId="0" applyFont="1" applyFill="1" applyBorder="1" applyAlignment="1">
      <alignment vertical="center" shrinkToFit="1"/>
    </xf>
    <xf numFmtId="17" fontId="0" fillId="36" borderId="0" xfId="0" applyNumberFormat="1" applyFont="1" applyFill="1" applyBorder="1" applyAlignment="1">
      <alignment horizontal="left"/>
    </xf>
    <xf numFmtId="17" fontId="0" fillId="0" borderId="0" xfId="0" applyNumberFormat="1" applyFont="1" applyFill="1" applyBorder="1" applyAlignment="1">
      <alignment/>
    </xf>
    <xf numFmtId="0" fontId="2" fillId="0" borderId="0" xfId="0" applyFont="1" applyFill="1" applyBorder="1" applyAlignment="1">
      <alignment vertical="center"/>
    </xf>
    <xf numFmtId="2" fontId="2" fillId="0" borderId="0" xfId="0" applyNumberFormat="1" applyFont="1" applyFill="1" applyBorder="1" applyAlignment="1">
      <alignment vertical="center"/>
    </xf>
    <xf numFmtId="0" fontId="2" fillId="0" borderId="0" xfId="0" applyFont="1" applyFill="1" applyBorder="1" applyAlignment="1">
      <alignment vertical="center"/>
    </xf>
    <xf numFmtId="0" fontId="69" fillId="36" borderId="15" xfId="0" applyFont="1" applyFill="1" applyBorder="1" applyAlignment="1">
      <alignment horizontal="center" wrapText="1"/>
    </xf>
    <xf numFmtId="0" fontId="69" fillId="0" borderId="15" xfId="0" applyFont="1" applyFill="1" applyBorder="1" applyAlignment="1">
      <alignment horizontal="center" wrapText="1"/>
    </xf>
    <xf numFmtId="3" fontId="0" fillId="0" borderId="15" xfId="0" applyNumberFormat="1" applyFont="1" applyFill="1" applyBorder="1" applyAlignment="1">
      <alignment horizontal="center" wrapText="1"/>
    </xf>
    <xf numFmtId="0" fontId="0" fillId="0" borderId="15" xfId="0" applyFont="1" applyFill="1" applyBorder="1" applyAlignment="1">
      <alignment horizontal="center"/>
    </xf>
    <xf numFmtId="0" fontId="70" fillId="0" borderId="0" xfId="0" applyFont="1" applyFill="1" applyBorder="1" applyAlignment="1">
      <alignment/>
    </xf>
    <xf numFmtId="0" fontId="71" fillId="0" borderId="0" xfId="0" applyFont="1" applyFill="1" applyBorder="1" applyAlignment="1">
      <alignment/>
    </xf>
    <xf numFmtId="0" fontId="71" fillId="36" borderId="0" xfId="0" applyFont="1" applyFill="1" applyBorder="1" applyAlignment="1">
      <alignment/>
    </xf>
    <xf numFmtId="2" fontId="72" fillId="0" borderId="0" xfId="0" applyNumberFormat="1" applyFont="1" applyFill="1" applyBorder="1" applyAlignment="1">
      <alignment/>
    </xf>
    <xf numFmtId="0" fontId="71" fillId="0" borderId="0" xfId="0" applyFont="1" applyFill="1" applyBorder="1" applyAlignment="1">
      <alignment/>
    </xf>
    <xf numFmtId="2" fontId="0" fillId="0" borderId="24" xfId="0" applyNumberFormat="1" applyFont="1" applyFill="1" applyBorder="1" applyAlignment="1">
      <alignment/>
    </xf>
    <xf numFmtId="2" fontId="0" fillId="18" borderId="25" xfId="0" applyNumberFormat="1" applyFont="1" applyFill="1" applyBorder="1" applyAlignment="1">
      <alignment/>
    </xf>
    <xf numFmtId="2" fontId="0" fillId="0" borderId="25" xfId="0" applyNumberFormat="1" applyFont="1" applyFill="1" applyBorder="1" applyAlignment="1">
      <alignment/>
    </xf>
    <xf numFmtId="2" fontId="6" fillId="0" borderId="25" xfId="0" applyNumberFormat="1" applyFont="1" applyFill="1" applyBorder="1" applyAlignment="1">
      <alignment/>
    </xf>
    <xf numFmtId="2" fontId="6" fillId="36" borderId="25" xfId="0" applyNumberFormat="1" applyFont="1" applyFill="1" applyBorder="1" applyAlignment="1">
      <alignment/>
    </xf>
    <xf numFmtId="2" fontId="67" fillId="0" borderId="25" xfId="0" applyNumberFormat="1" applyFont="1" applyFill="1" applyBorder="1" applyAlignment="1">
      <alignment/>
    </xf>
    <xf numFmtId="2" fontId="6" fillId="18" borderId="25" xfId="0" applyNumberFormat="1" applyFont="1" applyFill="1" applyBorder="1" applyAlignment="1">
      <alignment/>
    </xf>
    <xf numFmtId="2" fontId="0" fillId="0" borderId="25" xfId="0" applyNumberFormat="1" applyFont="1" applyFill="1" applyBorder="1" applyAlignment="1">
      <alignment/>
    </xf>
    <xf numFmtId="2" fontId="0" fillId="36" borderId="25" xfId="0" applyNumberFormat="1" applyFont="1" applyFill="1" applyBorder="1" applyAlignment="1">
      <alignment/>
    </xf>
    <xf numFmtId="2" fontId="6" fillId="18" borderId="25" xfId="0" applyNumberFormat="1" applyFont="1" applyFill="1" applyBorder="1" applyAlignment="1">
      <alignment/>
    </xf>
    <xf numFmtId="0" fontId="0" fillId="0" borderId="25" xfId="0" applyFont="1" applyFill="1" applyBorder="1" applyAlignment="1">
      <alignment/>
    </xf>
    <xf numFmtId="0" fontId="0" fillId="36" borderId="25" xfId="0" applyFont="1" applyFill="1" applyBorder="1" applyAlignment="1">
      <alignment/>
    </xf>
    <xf numFmtId="0" fontId="6" fillId="18" borderId="25" xfId="0" applyFont="1" applyFill="1" applyBorder="1" applyAlignment="1">
      <alignment/>
    </xf>
    <xf numFmtId="0" fontId="0" fillId="18" borderId="25" xfId="0" applyFont="1" applyFill="1" applyBorder="1" applyAlignment="1">
      <alignment/>
    </xf>
    <xf numFmtId="0" fontId="0" fillId="0" borderId="25" xfId="0" applyFont="1" applyFill="1" applyBorder="1" applyAlignment="1">
      <alignment/>
    </xf>
    <xf numFmtId="0" fontId="0" fillId="34" borderId="25" xfId="0" applyFont="1" applyFill="1" applyBorder="1" applyAlignment="1">
      <alignment/>
    </xf>
    <xf numFmtId="0" fontId="69" fillId="36" borderId="25" xfId="0" applyFont="1" applyFill="1" applyBorder="1" applyAlignment="1">
      <alignment/>
    </xf>
    <xf numFmtId="0" fontId="69" fillId="0" borderId="25" xfId="0" applyFont="1" applyFill="1" applyBorder="1" applyAlignment="1">
      <alignment/>
    </xf>
    <xf numFmtId="0" fontId="0" fillId="34" borderId="26" xfId="0" applyFont="1" applyFill="1" applyBorder="1" applyAlignment="1">
      <alignment/>
    </xf>
    <xf numFmtId="0" fontId="6" fillId="41" borderId="27" xfId="0" applyFont="1" applyFill="1" applyBorder="1" applyAlignment="1">
      <alignment horizontal="center" vertical="center" wrapText="1"/>
    </xf>
    <xf numFmtId="0" fontId="0" fillId="16" borderId="15" xfId="0" applyFont="1" applyFill="1" applyBorder="1" applyAlignment="1">
      <alignment horizontal="center"/>
    </xf>
    <xf numFmtId="0" fontId="4" fillId="42" borderId="20" xfId="0" applyFont="1" applyFill="1" applyBorder="1" applyAlignment="1">
      <alignment/>
    </xf>
    <xf numFmtId="2" fontId="1" fillId="43" borderId="20" xfId="0" applyNumberFormat="1" applyFont="1" applyFill="1" applyBorder="1" applyAlignment="1">
      <alignment/>
    </xf>
    <xf numFmtId="2" fontId="1" fillId="42" borderId="20" xfId="0" applyNumberFormat="1" applyFont="1" applyFill="1" applyBorder="1" applyAlignment="1">
      <alignment/>
    </xf>
    <xf numFmtId="0" fontId="0" fillId="43" borderId="19" xfId="0" applyFont="1" applyFill="1" applyBorder="1" applyAlignment="1">
      <alignment wrapText="1"/>
    </xf>
    <xf numFmtId="0" fontId="0" fillId="43" borderId="15" xfId="0" applyFont="1" applyFill="1" applyBorder="1" applyAlignment="1">
      <alignment horizontal="center" wrapText="1"/>
    </xf>
    <xf numFmtId="0" fontId="0" fillId="16" borderId="15" xfId="0" applyFont="1" applyFill="1" applyBorder="1" applyAlignment="1">
      <alignment horizontal="center" wrapText="1"/>
    </xf>
    <xf numFmtId="0" fontId="0" fillId="16" borderId="15" xfId="0" applyFont="1" applyFill="1" applyBorder="1" applyAlignment="1">
      <alignment/>
    </xf>
    <xf numFmtId="0" fontId="6" fillId="16" borderId="15" xfId="0" applyFont="1" applyFill="1" applyBorder="1" applyAlignment="1">
      <alignment horizontal="center"/>
    </xf>
    <xf numFmtId="0" fontId="6" fillId="16" borderId="15" xfId="0" applyFont="1" applyFill="1" applyBorder="1" applyAlignment="1">
      <alignment horizontal="center" wrapText="1"/>
    </xf>
    <xf numFmtId="0" fontId="4" fillId="0" borderId="0" xfId="0" applyFont="1" applyFill="1" applyBorder="1" applyAlignment="1">
      <alignment vertical="center"/>
    </xf>
    <xf numFmtId="0" fontId="1" fillId="41" borderId="13" xfId="0" applyFont="1" applyFill="1" applyBorder="1" applyAlignment="1">
      <alignment horizontal="center" vertical="center" wrapText="1"/>
    </xf>
    <xf numFmtId="0" fontId="1" fillId="41" borderId="28" xfId="0" applyFont="1" applyFill="1" applyBorder="1" applyAlignment="1">
      <alignment horizontal="center" vertical="center" wrapText="1"/>
    </xf>
    <xf numFmtId="0" fontId="4" fillId="0" borderId="15" xfId="0" applyFont="1" applyFill="1" applyBorder="1" applyAlignment="1">
      <alignment horizontal="center"/>
    </xf>
    <xf numFmtId="3" fontId="4" fillId="0" borderId="12" xfId="0" applyNumberFormat="1" applyFont="1" applyFill="1" applyBorder="1" applyAlignment="1">
      <alignment horizontal="left"/>
    </xf>
    <xf numFmtId="0" fontId="4" fillId="0" borderId="12" xfId="0" applyFont="1" applyFill="1" applyBorder="1" applyAlignment="1">
      <alignment/>
    </xf>
    <xf numFmtId="2" fontId="4" fillId="0" borderId="12" xfId="0" applyNumberFormat="1" applyFont="1" applyFill="1" applyBorder="1" applyAlignment="1">
      <alignment/>
    </xf>
    <xf numFmtId="49" fontId="4" fillId="0" borderId="12" xfId="0" applyNumberFormat="1" applyFont="1" applyFill="1" applyBorder="1" applyAlignment="1">
      <alignment horizontal="left"/>
    </xf>
    <xf numFmtId="0" fontId="4" fillId="36" borderId="15" xfId="0" applyFont="1" applyFill="1" applyBorder="1" applyAlignment="1">
      <alignment horizontal="center"/>
    </xf>
    <xf numFmtId="3" fontId="4" fillId="36" borderId="12" xfId="0" applyNumberFormat="1" applyFont="1" applyFill="1" applyBorder="1" applyAlignment="1">
      <alignment horizontal="left"/>
    </xf>
    <xf numFmtId="0" fontId="4" fillId="36" borderId="12" xfId="0" applyFont="1" applyFill="1" applyBorder="1" applyAlignment="1">
      <alignment/>
    </xf>
    <xf numFmtId="2" fontId="1" fillId="16" borderId="12" xfId="0" applyNumberFormat="1" applyFont="1" applyFill="1" applyBorder="1" applyAlignment="1">
      <alignment/>
    </xf>
    <xf numFmtId="2" fontId="4" fillId="0" borderId="12" xfId="0" applyNumberFormat="1" applyFont="1" applyFill="1" applyBorder="1" applyAlignment="1">
      <alignment/>
    </xf>
    <xf numFmtId="2" fontId="4" fillId="36" borderId="12" xfId="0" applyNumberFormat="1" applyFont="1" applyFill="1" applyBorder="1" applyAlignment="1">
      <alignment/>
    </xf>
    <xf numFmtId="0" fontId="4" fillId="0" borderId="12" xfId="0" applyFont="1" applyFill="1" applyBorder="1" applyAlignment="1">
      <alignment horizontal="left"/>
    </xf>
    <xf numFmtId="0" fontId="4" fillId="16" borderId="15" xfId="0" applyFont="1" applyFill="1" applyBorder="1" applyAlignment="1">
      <alignment horizontal="center"/>
    </xf>
    <xf numFmtId="0" fontId="4" fillId="43" borderId="15" xfId="0" applyFont="1" applyFill="1" applyBorder="1" applyAlignment="1">
      <alignment/>
    </xf>
    <xf numFmtId="0" fontId="1" fillId="42" borderId="12" xfId="0" applyFont="1" applyFill="1" applyBorder="1" applyAlignment="1">
      <alignment horizontal="left"/>
    </xf>
    <xf numFmtId="0" fontId="4" fillId="43" borderId="12" xfId="0" applyFont="1" applyFill="1" applyBorder="1" applyAlignment="1">
      <alignment/>
    </xf>
    <xf numFmtId="0" fontId="1" fillId="43" borderId="15" xfId="0" applyFont="1" applyFill="1" applyBorder="1" applyAlignment="1">
      <alignment horizontal="center"/>
    </xf>
    <xf numFmtId="0" fontId="4" fillId="42" borderId="12" xfId="0" applyFont="1" applyFill="1" applyBorder="1" applyAlignment="1">
      <alignment/>
    </xf>
    <xf numFmtId="0" fontId="4" fillId="36" borderId="15" xfId="0" applyFont="1" applyFill="1" applyBorder="1" applyAlignment="1">
      <alignment/>
    </xf>
    <xf numFmtId="0" fontId="4" fillId="33" borderId="12" xfId="0" applyFont="1" applyFill="1" applyBorder="1" applyAlignment="1">
      <alignment horizontal="left"/>
    </xf>
    <xf numFmtId="3" fontId="4" fillId="33" borderId="12" xfId="0" applyNumberFormat="1" applyFont="1" applyFill="1" applyBorder="1" applyAlignment="1">
      <alignment horizontal="left"/>
    </xf>
    <xf numFmtId="2" fontId="1" fillId="43" borderId="12" xfId="0" applyNumberFormat="1" applyFont="1" applyFill="1" applyBorder="1" applyAlignment="1">
      <alignment/>
    </xf>
    <xf numFmtId="0" fontId="4" fillId="43" borderId="27" xfId="0" applyFont="1" applyFill="1" applyBorder="1" applyAlignment="1">
      <alignment/>
    </xf>
    <xf numFmtId="0" fontId="1" fillId="43" borderId="13" xfId="0" applyFont="1" applyFill="1" applyBorder="1" applyAlignment="1">
      <alignment horizontal="center" vertical="center" wrapText="1"/>
    </xf>
    <xf numFmtId="0" fontId="1" fillId="41" borderId="13" xfId="0" applyFont="1" applyFill="1" applyBorder="1" applyAlignment="1">
      <alignment horizontal="center" vertical="center" wrapText="1"/>
    </xf>
    <xf numFmtId="0" fontId="1" fillId="16" borderId="15" xfId="0" applyFont="1" applyFill="1" applyBorder="1" applyAlignment="1">
      <alignment horizontal="center"/>
    </xf>
    <xf numFmtId="0" fontId="1" fillId="44" borderId="12" xfId="0" applyFont="1" applyFill="1" applyBorder="1" applyAlignment="1">
      <alignment horizontal="left"/>
    </xf>
    <xf numFmtId="0" fontId="4" fillId="44" borderId="12" xfId="0" applyFont="1" applyFill="1" applyBorder="1" applyAlignment="1">
      <alignment/>
    </xf>
    <xf numFmtId="2" fontId="10" fillId="16" borderId="12" xfId="0" applyNumberFormat="1" applyFont="1" applyFill="1" applyBorder="1" applyAlignment="1">
      <alignment/>
    </xf>
    <xf numFmtId="2" fontId="10" fillId="44" borderId="12" xfId="0" applyNumberFormat="1" applyFont="1" applyFill="1" applyBorder="1" applyAlignment="1">
      <alignment/>
    </xf>
    <xf numFmtId="0" fontId="1" fillId="0" borderId="15" xfId="0" applyFont="1" applyFill="1" applyBorder="1" applyAlignment="1">
      <alignment horizontal="center"/>
    </xf>
    <xf numFmtId="0" fontId="1" fillId="44" borderId="12" xfId="0" applyFont="1" applyFill="1" applyBorder="1" applyAlignment="1">
      <alignment/>
    </xf>
    <xf numFmtId="2" fontId="10" fillId="16" borderId="12" xfId="0" applyNumberFormat="1" applyFont="1" applyFill="1" applyBorder="1" applyAlignment="1">
      <alignment horizontal="right"/>
    </xf>
    <xf numFmtId="2" fontId="10" fillId="44" borderId="12" xfId="0" applyNumberFormat="1" applyFont="1" applyFill="1" applyBorder="1" applyAlignment="1">
      <alignment horizontal="right"/>
    </xf>
    <xf numFmtId="0" fontId="4" fillId="16" borderId="12" xfId="0" applyFont="1" applyFill="1" applyBorder="1" applyAlignment="1">
      <alignment/>
    </xf>
    <xf numFmtId="2" fontId="1" fillId="0" borderId="12" xfId="0" applyNumberFormat="1" applyFont="1" applyFill="1" applyBorder="1" applyAlignment="1">
      <alignment/>
    </xf>
    <xf numFmtId="2" fontId="1" fillId="42" borderId="12" xfId="0" applyNumberFormat="1" applyFont="1" applyFill="1" applyBorder="1" applyAlignment="1">
      <alignment/>
    </xf>
    <xf numFmtId="0" fontId="4" fillId="0" borderId="15" xfId="0" applyFont="1" applyFill="1" applyBorder="1" applyAlignment="1">
      <alignment/>
    </xf>
    <xf numFmtId="0" fontId="4" fillId="33" borderId="12" xfId="0" applyFont="1" applyFill="1" applyBorder="1" applyAlignment="1">
      <alignment/>
    </xf>
    <xf numFmtId="2" fontId="4" fillId="33" borderId="12" xfId="0" applyNumberFormat="1" applyFont="1" applyFill="1" applyBorder="1" applyAlignment="1">
      <alignment/>
    </xf>
    <xf numFmtId="0" fontId="1" fillId="43" borderId="12" xfId="0" applyFont="1" applyFill="1" applyBorder="1" applyAlignment="1">
      <alignment horizontal="left"/>
    </xf>
    <xf numFmtId="2" fontId="1" fillId="36" borderId="12" xfId="0" applyNumberFormat="1" applyFont="1" applyFill="1" applyBorder="1" applyAlignment="1">
      <alignment/>
    </xf>
    <xf numFmtId="0" fontId="1" fillId="41" borderId="20" xfId="0" applyFont="1" applyFill="1" applyBorder="1" applyAlignment="1">
      <alignment horizontal="left"/>
    </xf>
    <xf numFmtId="2" fontId="1" fillId="42" borderId="21" xfId="0" applyNumberFormat="1" applyFont="1" applyFill="1" applyBorder="1" applyAlignment="1">
      <alignment/>
    </xf>
    <xf numFmtId="0" fontId="0" fillId="0" borderId="14" xfId="0" applyFont="1" applyBorder="1" applyAlignment="1">
      <alignment/>
    </xf>
    <xf numFmtId="0" fontId="0" fillId="0" borderId="11" xfId="0" applyFont="1" applyBorder="1" applyAlignment="1">
      <alignment/>
    </xf>
    <xf numFmtId="0" fontId="0" fillId="0" borderId="18" xfId="0" applyFont="1" applyBorder="1" applyAlignment="1">
      <alignment/>
    </xf>
    <xf numFmtId="188" fontId="4" fillId="45" borderId="29" xfId="45" applyNumberFormat="1" applyFont="1" applyFill="1" applyBorder="1">
      <alignment/>
      <protection/>
    </xf>
    <xf numFmtId="188" fontId="4" fillId="46" borderId="29" xfId="45" applyNumberFormat="1" applyFont="1" applyFill="1" applyBorder="1">
      <alignment/>
      <protection/>
    </xf>
    <xf numFmtId="188" fontId="1" fillId="47" borderId="29" xfId="45" applyNumberFormat="1" applyFont="1" applyFill="1" applyBorder="1">
      <alignment/>
      <protection/>
    </xf>
    <xf numFmtId="188" fontId="4" fillId="48" borderId="29" xfId="45" applyNumberFormat="1" applyFont="1" applyFill="1" applyBorder="1">
      <alignment/>
      <protection/>
    </xf>
    <xf numFmtId="188" fontId="1" fillId="49" borderId="29" xfId="45" applyNumberFormat="1" applyFont="1" applyFill="1" applyBorder="1">
      <alignment/>
      <protection/>
    </xf>
    <xf numFmtId="188" fontId="4" fillId="50" borderId="29" xfId="45" applyNumberFormat="1" applyFont="1" applyFill="1" applyBorder="1">
      <alignment/>
      <protection/>
    </xf>
    <xf numFmtId="0" fontId="1" fillId="48" borderId="30" xfId="45" applyFont="1" applyFill="1" applyBorder="1" applyAlignment="1">
      <alignment horizontal="center" vertical="center"/>
      <protection/>
    </xf>
    <xf numFmtId="0" fontId="1" fillId="48" borderId="31" xfId="45" applyNumberFormat="1" applyFont="1" applyFill="1" applyBorder="1" applyAlignment="1">
      <alignment horizontal="center" vertical="center" wrapText="1"/>
      <protection/>
    </xf>
    <xf numFmtId="188" fontId="1" fillId="48" borderId="32" xfId="45" applyNumberFormat="1" applyFont="1" applyFill="1" applyBorder="1" applyAlignment="1">
      <alignment horizontal="center" vertical="center" wrapText="1"/>
      <protection/>
    </xf>
    <xf numFmtId="0" fontId="4" fillId="45" borderId="33" xfId="45" applyFont="1" applyFill="1" applyBorder="1">
      <alignment/>
      <protection/>
    </xf>
    <xf numFmtId="188" fontId="4" fillId="45" borderId="34" xfId="45" applyNumberFormat="1" applyFont="1" applyFill="1" applyBorder="1">
      <alignment/>
      <protection/>
    </xf>
    <xf numFmtId="0" fontId="4" fillId="49" borderId="33" xfId="45" applyFont="1" applyFill="1" applyBorder="1">
      <alignment/>
      <protection/>
    </xf>
    <xf numFmtId="188" fontId="1" fillId="49" borderId="34" xfId="45" applyNumberFormat="1" applyFont="1" applyFill="1" applyBorder="1">
      <alignment/>
      <protection/>
    </xf>
    <xf numFmtId="0" fontId="1" fillId="47" borderId="33" xfId="45" applyFont="1" applyFill="1" applyBorder="1">
      <alignment/>
      <protection/>
    </xf>
    <xf numFmtId="188" fontId="1" fillId="47" borderId="34" xfId="45" applyNumberFormat="1" applyFont="1" applyFill="1" applyBorder="1">
      <alignment/>
      <protection/>
    </xf>
    <xf numFmtId="188" fontId="4" fillId="46" borderId="33" xfId="45" applyNumberFormat="1" applyFont="1" applyFill="1" applyBorder="1">
      <alignment/>
      <protection/>
    </xf>
    <xf numFmtId="188" fontId="4" fillId="50" borderId="33" xfId="45" applyNumberFormat="1" applyFont="1" applyFill="1" applyBorder="1">
      <alignment/>
      <protection/>
    </xf>
    <xf numFmtId="188" fontId="4" fillId="50" borderId="34" xfId="45" applyNumberFormat="1" applyFont="1" applyFill="1" applyBorder="1">
      <alignment/>
      <protection/>
    </xf>
    <xf numFmtId="188" fontId="4" fillId="46" borderId="34" xfId="45" applyNumberFormat="1" applyFont="1" applyFill="1" applyBorder="1">
      <alignment/>
      <protection/>
    </xf>
    <xf numFmtId="188" fontId="1" fillId="48" borderId="33" xfId="45" applyNumberFormat="1" applyFont="1" applyFill="1" applyBorder="1">
      <alignment/>
      <protection/>
    </xf>
    <xf numFmtId="188" fontId="4" fillId="48" borderId="34" xfId="45" applyNumberFormat="1" applyFont="1" applyFill="1" applyBorder="1">
      <alignment/>
      <protection/>
    </xf>
    <xf numFmtId="188" fontId="1" fillId="48" borderId="35" xfId="45" applyNumberFormat="1" applyFont="1" applyFill="1" applyBorder="1">
      <alignment/>
      <protection/>
    </xf>
    <xf numFmtId="188" fontId="4" fillId="48" borderId="36" xfId="45" applyNumberFormat="1" applyFont="1" applyFill="1" applyBorder="1">
      <alignment/>
      <protection/>
    </xf>
    <xf numFmtId="188" fontId="4" fillId="48" borderId="37" xfId="45" applyNumberFormat="1" applyFont="1" applyFill="1" applyBorder="1">
      <alignment/>
      <protection/>
    </xf>
    <xf numFmtId="0" fontId="1" fillId="41" borderId="24" xfId="0" applyFont="1" applyFill="1" applyBorder="1" applyAlignment="1">
      <alignment horizontal="center" vertical="center" wrapText="1"/>
    </xf>
    <xf numFmtId="0" fontId="1" fillId="43" borderId="38" xfId="0" applyFont="1" applyFill="1" applyBorder="1" applyAlignment="1">
      <alignment horizontal="center" vertical="center" wrapText="1"/>
    </xf>
    <xf numFmtId="2" fontId="10" fillId="44" borderId="25" xfId="0" applyNumberFormat="1" applyFont="1" applyFill="1" applyBorder="1" applyAlignment="1">
      <alignment/>
    </xf>
    <xf numFmtId="2" fontId="10" fillId="16" borderId="39" xfId="0" applyNumberFormat="1" applyFont="1" applyFill="1" applyBorder="1" applyAlignment="1">
      <alignment/>
    </xf>
    <xf numFmtId="2" fontId="4" fillId="0" borderId="25" xfId="0" applyNumberFormat="1" applyFont="1" applyFill="1" applyBorder="1" applyAlignment="1">
      <alignment/>
    </xf>
    <xf numFmtId="2" fontId="4" fillId="0" borderId="39" xfId="0" applyNumberFormat="1" applyFont="1" applyFill="1" applyBorder="1" applyAlignment="1">
      <alignment/>
    </xf>
    <xf numFmtId="2" fontId="4" fillId="0" borderId="25" xfId="0" applyNumberFormat="1" applyFont="1" applyBorder="1" applyAlignment="1">
      <alignment/>
    </xf>
    <xf numFmtId="2" fontId="10" fillId="44" borderId="25" xfId="0" applyNumberFormat="1" applyFont="1" applyFill="1" applyBorder="1" applyAlignment="1">
      <alignment horizontal="right"/>
    </xf>
    <xf numFmtId="2" fontId="10" fillId="16" borderId="39" xfId="0" applyNumberFormat="1" applyFont="1" applyFill="1" applyBorder="1" applyAlignment="1">
      <alignment horizontal="right"/>
    </xf>
    <xf numFmtId="2" fontId="1" fillId="16" borderId="25" xfId="0" applyNumberFormat="1" applyFont="1" applyFill="1" applyBorder="1" applyAlignment="1">
      <alignment/>
    </xf>
    <xf numFmtId="2" fontId="1" fillId="16" borderId="39" xfId="0" applyNumberFormat="1" applyFont="1" applyFill="1" applyBorder="1" applyAlignment="1">
      <alignment/>
    </xf>
    <xf numFmtId="2" fontId="4" fillId="36" borderId="25" xfId="0" applyNumberFormat="1" applyFont="1" applyFill="1" applyBorder="1" applyAlignment="1">
      <alignment/>
    </xf>
    <xf numFmtId="2" fontId="4" fillId="0" borderId="25" xfId="0" applyNumberFormat="1" applyFont="1" applyFill="1" applyBorder="1" applyAlignment="1">
      <alignment/>
    </xf>
    <xf numFmtId="2" fontId="4" fillId="0" borderId="39" xfId="0" applyNumberFormat="1" applyFont="1" applyFill="1" applyBorder="1" applyAlignment="1">
      <alignment/>
    </xf>
    <xf numFmtId="2" fontId="1" fillId="43" borderId="25" xfId="0" applyNumberFormat="1" applyFont="1" applyFill="1" applyBorder="1" applyAlignment="1">
      <alignment/>
    </xf>
    <xf numFmtId="2" fontId="1" fillId="43" borderId="39" xfId="0" applyNumberFormat="1" applyFont="1" applyFill="1" applyBorder="1" applyAlignment="1">
      <alignment/>
    </xf>
    <xf numFmtId="2" fontId="1" fillId="42" borderId="25" xfId="0" applyNumberFormat="1" applyFont="1" applyFill="1" applyBorder="1" applyAlignment="1">
      <alignment/>
    </xf>
    <xf numFmtId="2" fontId="4" fillId="33" borderId="25" xfId="0" applyNumberFormat="1" applyFont="1" applyFill="1" applyBorder="1" applyAlignment="1">
      <alignment/>
    </xf>
    <xf numFmtId="2" fontId="1" fillId="36" borderId="25" xfId="0" applyNumberFormat="1" applyFont="1" applyFill="1" applyBorder="1" applyAlignment="1">
      <alignment/>
    </xf>
    <xf numFmtId="2" fontId="1" fillId="0" borderId="39" xfId="0" applyNumberFormat="1" applyFont="1" applyFill="1" applyBorder="1" applyAlignment="1">
      <alignment/>
    </xf>
    <xf numFmtId="0" fontId="4" fillId="43" borderId="19" xfId="0" applyFont="1" applyFill="1" applyBorder="1" applyAlignment="1">
      <alignment/>
    </xf>
    <xf numFmtId="2" fontId="1" fillId="42" borderId="26" xfId="0" applyNumberFormat="1" applyFont="1" applyFill="1" applyBorder="1" applyAlignment="1">
      <alignment/>
    </xf>
    <xf numFmtId="2" fontId="1" fillId="43" borderId="40" xfId="0" applyNumberFormat="1" applyFont="1" applyFill="1" applyBorder="1" applyAlignment="1">
      <alignment/>
    </xf>
    <xf numFmtId="0" fontId="4" fillId="14" borderId="15" xfId="0" applyFont="1" applyFill="1" applyBorder="1" applyAlignment="1">
      <alignment horizontal="center" vertical="center"/>
    </xf>
    <xf numFmtId="0" fontId="1" fillId="51" borderId="12" xfId="0" applyFont="1" applyFill="1" applyBorder="1" applyAlignment="1">
      <alignment horizontal="center" vertical="center" wrapText="1"/>
    </xf>
    <xf numFmtId="0" fontId="1" fillId="51" borderId="16" xfId="0" applyFont="1" applyFill="1" applyBorder="1" applyAlignment="1">
      <alignment horizontal="center" vertical="center" wrapText="1"/>
    </xf>
    <xf numFmtId="0" fontId="1" fillId="14" borderId="15" xfId="0" applyFont="1" applyFill="1" applyBorder="1" applyAlignment="1">
      <alignment horizontal="center" vertical="center"/>
    </xf>
    <xf numFmtId="0" fontId="1" fillId="14" borderId="19" xfId="0" applyFont="1" applyFill="1" applyBorder="1" applyAlignment="1">
      <alignment horizontal="center" vertical="center"/>
    </xf>
    <xf numFmtId="188" fontId="4" fillId="50" borderId="12" xfId="45" applyNumberFormat="1" applyFont="1" applyFill="1" applyBorder="1" applyAlignment="1">
      <alignment horizontal="center" vertical="center"/>
      <protection/>
    </xf>
    <xf numFmtId="188" fontId="4" fillId="50" borderId="16" xfId="45" applyNumberFormat="1" applyFont="1" applyFill="1" applyBorder="1" applyAlignment="1">
      <alignment horizontal="center" vertical="center"/>
      <protection/>
    </xf>
    <xf numFmtId="188" fontId="4" fillId="50" borderId="20" xfId="45" applyNumberFormat="1" applyFont="1" applyFill="1" applyBorder="1" applyAlignment="1">
      <alignment horizontal="center" vertical="center"/>
      <protection/>
    </xf>
    <xf numFmtId="188" fontId="4" fillId="50" borderId="21" xfId="45" applyNumberFormat="1" applyFont="1" applyFill="1" applyBorder="1" applyAlignment="1">
      <alignment horizontal="center" vertical="center"/>
      <protection/>
    </xf>
    <xf numFmtId="0" fontId="13" fillId="41" borderId="27" xfId="0" applyFont="1" applyFill="1" applyBorder="1" applyAlignment="1">
      <alignment horizontal="center" vertical="center" wrapText="1"/>
    </xf>
    <xf numFmtId="0" fontId="13" fillId="41" borderId="13" xfId="0" applyFont="1" applyFill="1" applyBorder="1" applyAlignment="1">
      <alignment horizontal="left" vertical="center"/>
    </xf>
    <xf numFmtId="0" fontId="14" fillId="41" borderId="13" xfId="0" applyFont="1" applyFill="1" applyBorder="1" applyAlignment="1">
      <alignment horizontal="left" vertical="center"/>
    </xf>
    <xf numFmtId="0" fontId="13" fillId="41" borderId="13" xfId="0" applyFont="1" applyFill="1" applyBorder="1" applyAlignment="1">
      <alignment horizontal="center" vertical="center" wrapText="1"/>
    </xf>
    <xf numFmtId="0" fontId="13" fillId="41" borderId="41" xfId="0" applyFont="1" applyFill="1" applyBorder="1" applyAlignment="1">
      <alignment horizontal="center" vertical="center" wrapText="1"/>
    </xf>
    <xf numFmtId="0" fontId="13" fillId="41" borderId="42" xfId="0" applyFont="1" applyFill="1" applyBorder="1" applyAlignment="1">
      <alignment horizontal="center" vertical="center" wrapText="1"/>
    </xf>
    <xf numFmtId="0" fontId="13" fillId="41" borderId="28" xfId="0" applyFont="1" applyFill="1" applyBorder="1" applyAlignment="1">
      <alignment horizontal="center" vertical="center" wrapText="1"/>
    </xf>
    <xf numFmtId="182" fontId="13" fillId="16" borderId="15" xfId="0" applyNumberFormat="1" applyFont="1" applyFill="1" applyBorder="1" applyAlignment="1">
      <alignment horizontal="center"/>
    </xf>
    <xf numFmtId="2" fontId="15" fillId="16" borderId="12" xfId="0" applyNumberFormat="1" applyFont="1" applyFill="1" applyBorder="1" applyAlignment="1">
      <alignment/>
    </xf>
    <xf numFmtId="2" fontId="15" fillId="16" borderId="43" xfId="0" applyNumberFormat="1" applyFont="1" applyFill="1" applyBorder="1" applyAlignment="1">
      <alignment/>
    </xf>
    <xf numFmtId="2" fontId="15" fillId="16" borderId="44" xfId="0" applyNumberFormat="1" applyFont="1" applyFill="1" applyBorder="1" applyAlignment="1">
      <alignment/>
    </xf>
    <xf numFmtId="0" fontId="14" fillId="0" borderId="15" xfId="0" applyFont="1" applyFill="1" applyBorder="1" applyAlignment="1">
      <alignment horizontal="center"/>
    </xf>
    <xf numFmtId="3" fontId="14" fillId="0" borderId="12" xfId="0" applyNumberFormat="1" applyFont="1" applyFill="1" applyBorder="1" applyAlignment="1">
      <alignment horizontal="left"/>
    </xf>
    <xf numFmtId="0" fontId="14" fillId="0" borderId="12" xfId="0" applyFont="1" applyFill="1" applyBorder="1" applyAlignment="1">
      <alignment/>
    </xf>
    <xf numFmtId="2" fontId="14" fillId="0" borderId="12" xfId="0" applyNumberFormat="1" applyFont="1" applyFill="1" applyBorder="1" applyAlignment="1">
      <alignment/>
    </xf>
    <xf numFmtId="2" fontId="14" fillId="0" borderId="43" xfId="0" applyNumberFormat="1" applyFont="1" applyFill="1" applyBorder="1" applyAlignment="1">
      <alignment/>
    </xf>
    <xf numFmtId="2" fontId="14" fillId="0" borderId="44" xfId="0" applyNumberFormat="1" applyFont="1" applyFill="1" applyBorder="1" applyAlignment="1">
      <alignment/>
    </xf>
    <xf numFmtId="49" fontId="14" fillId="0" borderId="12" xfId="0" applyNumberFormat="1" applyFont="1" applyFill="1" applyBorder="1" applyAlignment="1">
      <alignment horizontal="left"/>
    </xf>
    <xf numFmtId="2" fontId="14" fillId="36" borderId="12" xfId="0" applyNumberFormat="1" applyFont="1" applyFill="1" applyBorder="1" applyAlignment="1">
      <alignment/>
    </xf>
    <xf numFmtId="0" fontId="14" fillId="36" borderId="15" xfId="0" applyFont="1" applyFill="1" applyBorder="1" applyAlignment="1">
      <alignment horizontal="center"/>
    </xf>
    <xf numFmtId="3" fontId="14" fillId="36" borderId="12" xfId="0" applyNumberFormat="1" applyFont="1" applyFill="1" applyBorder="1" applyAlignment="1">
      <alignment horizontal="left"/>
    </xf>
    <xf numFmtId="0" fontId="14" fillId="36" borderId="12" xfId="0" applyFont="1" applyFill="1" applyBorder="1" applyAlignment="1">
      <alignment/>
    </xf>
    <xf numFmtId="2" fontId="14" fillId="36" borderId="43" xfId="0" applyNumberFormat="1" applyFont="1" applyFill="1" applyBorder="1" applyAlignment="1">
      <alignment/>
    </xf>
    <xf numFmtId="2" fontId="14" fillId="36" borderId="44" xfId="0" applyNumberFormat="1" applyFont="1" applyFill="1" applyBorder="1" applyAlignment="1">
      <alignment/>
    </xf>
    <xf numFmtId="3" fontId="13" fillId="16" borderId="12" xfId="0" applyNumberFormat="1" applyFont="1" applyFill="1" applyBorder="1" applyAlignment="1">
      <alignment horizontal="left"/>
    </xf>
    <xf numFmtId="0" fontId="13" fillId="16" borderId="12" xfId="0" applyFont="1" applyFill="1" applyBorder="1" applyAlignment="1">
      <alignment/>
    </xf>
    <xf numFmtId="2" fontId="13" fillId="16" borderId="12" xfId="0" applyNumberFormat="1" applyFont="1" applyFill="1" applyBorder="1" applyAlignment="1">
      <alignment/>
    </xf>
    <xf numFmtId="2" fontId="13" fillId="16" borderId="43" xfId="0" applyNumberFormat="1" applyFont="1" applyFill="1" applyBorder="1" applyAlignment="1">
      <alignment/>
    </xf>
    <xf numFmtId="2" fontId="13" fillId="16" borderId="44" xfId="0" applyNumberFormat="1" applyFont="1" applyFill="1" applyBorder="1" applyAlignment="1">
      <alignment/>
    </xf>
    <xf numFmtId="182" fontId="14" fillId="0" borderId="15" xfId="0" applyNumberFormat="1" applyFont="1" applyFill="1" applyBorder="1" applyAlignment="1">
      <alignment horizontal="center"/>
    </xf>
    <xf numFmtId="0" fontId="14" fillId="36" borderId="12" xfId="0" applyFont="1" applyFill="1" applyBorder="1" applyAlignment="1">
      <alignment/>
    </xf>
    <xf numFmtId="0" fontId="14" fillId="0" borderId="12" xfId="0" applyFont="1" applyFill="1" applyBorder="1" applyAlignment="1">
      <alignment horizontal="left"/>
    </xf>
    <xf numFmtId="0" fontId="13" fillId="16" borderId="12" xfId="0" applyFont="1" applyFill="1" applyBorder="1" applyAlignment="1">
      <alignment horizontal="left"/>
    </xf>
    <xf numFmtId="0" fontId="14" fillId="0" borderId="12" xfId="0" applyFont="1" applyBorder="1" applyAlignment="1">
      <alignment/>
    </xf>
    <xf numFmtId="2" fontId="16" fillId="0" borderId="12" xfId="0" applyNumberFormat="1" applyFont="1" applyFill="1" applyBorder="1" applyAlignment="1">
      <alignment/>
    </xf>
    <xf numFmtId="2" fontId="16" fillId="0" borderId="43" xfId="0" applyNumberFormat="1" applyFont="1" applyFill="1" applyBorder="1" applyAlignment="1">
      <alignment/>
    </xf>
    <xf numFmtId="2" fontId="16" fillId="0" borderId="44" xfId="0" applyNumberFormat="1" applyFont="1" applyFill="1" applyBorder="1" applyAlignment="1">
      <alignment/>
    </xf>
    <xf numFmtId="0" fontId="14" fillId="16" borderId="15" xfId="0" applyFont="1" applyFill="1" applyBorder="1" applyAlignment="1">
      <alignment horizontal="center"/>
    </xf>
    <xf numFmtId="0" fontId="14" fillId="43" borderId="15" xfId="0" applyFont="1" applyFill="1" applyBorder="1" applyAlignment="1">
      <alignment/>
    </xf>
    <xf numFmtId="0" fontId="13" fillId="42" borderId="12" xfId="0" applyFont="1" applyFill="1" applyBorder="1" applyAlignment="1">
      <alignment horizontal="left"/>
    </xf>
    <xf numFmtId="0" fontId="14" fillId="43" borderId="12" xfId="0" applyFont="1" applyFill="1" applyBorder="1" applyAlignment="1">
      <alignment/>
    </xf>
    <xf numFmtId="2" fontId="13" fillId="43" borderId="12" xfId="0" applyNumberFormat="1" applyFont="1" applyFill="1" applyBorder="1" applyAlignment="1">
      <alignment/>
    </xf>
    <xf numFmtId="2" fontId="13" fillId="43" borderId="43" xfId="0" applyNumberFormat="1" applyFont="1" applyFill="1" applyBorder="1" applyAlignment="1">
      <alignment/>
    </xf>
    <xf numFmtId="2" fontId="13" fillId="43" borderId="44" xfId="0" applyNumberFormat="1" applyFont="1" applyFill="1" applyBorder="1" applyAlignment="1">
      <alignment/>
    </xf>
    <xf numFmtId="0" fontId="13" fillId="43" borderId="15" xfId="0" applyFont="1" applyFill="1" applyBorder="1" applyAlignment="1">
      <alignment horizontal="center"/>
    </xf>
    <xf numFmtId="0" fontId="14" fillId="42" borderId="12" xfId="0" applyFont="1" applyFill="1" applyBorder="1" applyAlignment="1">
      <alignment/>
    </xf>
    <xf numFmtId="0" fontId="14" fillId="36" borderId="15" xfId="0" applyFont="1" applyFill="1" applyBorder="1" applyAlignment="1">
      <alignment/>
    </xf>
    <xf numFmtId="0" fontId="14" fillId="33" borderId="12" xfId="0" applyFont="1" applyFill="1" applyBorder="1" applyAlignment="1">
      <alignment horizontal="left"/>
    </xf>
    <xf numFmtId="0" fontId="14" fillId="33" borderId="12" xfId="0" applyFont="1" applyFill="1" applyBorder="1" applyAlignment="1">
      <alignment/>
    </xf>
    <xf numFmtId="3" fontId="14" fillId="33" borderId="12" xfId="0" applyNumberFormat="1" applyFont="1" applyFill="1" applyBorder="1" applyAlignment="1">
      <alignment horizontal="left"/>
    </xf>
    <xf numFmtId="3" fontId="14" fillId="36" borderId="15" xfId="0" applyNumberFormat="1" applyFont="1" applyFill="1" applyBorder="1" applyAlignment="1">
      <alignment/>
    </xf>
    <xf numFmtId="3" fontId="14" fillId="0" borderId="15" xfId="0" applyNumberFormat="1" applyFont="1" applyFill="1" applyBorder="1" applyAlignment="1">
      <alignment/>
    </xf>
    <xf numFmtId="3" fontId="14" fillId="43" borderId="15" xfId="0" applyNumberFormat="1" applyFont="1" applyFill="1" applyBorder="1" applyAlignment="1">
      <alignment/>
    </xf>
    <xf numFmtId="0" fontId="14" fillId="43" borderId="19" xfId="0" applyFont="1" applyFill="1" applyBorder="1" applyAlignment="1">
      <alignment/>
    </xf>
    <xf numFmtId="0" fontId="13" fillId="41" borderId="20" xfId="0" applyFont="1" applyFill="1" applyBorder="1" applyAlignment="1">
      <alignment horizontal="left"/>
    </xf>
    <xf numFmtId="0" fontId="14" fillId="42" borderId="20" xfId="0" applyFont="1" applyFill="1" applyBorder="1" applyAlignment="1">
      <alignment/>
    </xf>
    <xf numFmtId="2" fontId="13" fillId="43" borderId="20" xfId="0" applyNumberFormat="1" applyFont="1" applyFill="1" applyBorder="1" applyAlignment="1">
      <alignment/>
    </xf>
    <xf numFmtId="2" fontId="13" fillId="43" borderId="45" xfId="0" applyNumberFormat="1" applyFont="1" applyFill="1" applyBorder="1" applyAlignment="1">
      <alignment/>
    </xf>
    <xf numFmtId="2" fontId="13" fillId="43" borderId="46" xfId="0" applyNumberFormat="1" applyFont="1" applyFill="1" applyBorder="1" applyAlignment="1">
      <alignment/>
    </xf>
    <xf numFmtId="2" fontId="13" fillId="43" borderId="21" xfId="0" applyNumberFormat="1" applyFont="1" applyFill="1" applyBorder="1" applyAlignment="1">
      <alignment/>
    </xf>
    <xf numFmtId="43" fontId="0" fillId="0" borderId="0" xfId="0" applyNumberFormat="1" applyFont="1" applyBorder="1" applyAlignment="1">
      <alignment horizontal="center" vertical="center"/>
    </xf>
    <xf numFmtId="0" fontId="4" fillId="36" borderId="12" xfId="0" applyFont="1" applyFill="1" applyBorder="1" applyAlignment="1">
      <alignment horizontal="left"/>
    </xf>
    <xf numFmtId="0" fontId="4" fillId="36" borderId="12" xfId="0" applyFont="1" applyFill="1" applyBorder="1" applyAlignment="1">
      <alignment/>
    </xf>
    <xf numFmtId="3" fontId="1" fillId="43" borderId="12" xfId="0" applyNumberFormat="1" applyFont="1" applyFill="1" applyBorder="1" applyAlignment="1">
      <alignment horizontal="left"/>
    </xf>
    <xf numFmtId="0" fontId="1" fillId="43" borderId="12" xfId="0" applyFont="1" applyFill="1" applyBorder="1" applyAlignment="1">
      <alignment/>
    </xf>
    <xf numFmtId="0" fontId="4" fillId="0" borderId="12" xfId="0" applyFont="1" applyFill="1" applyBorder="1" applyAlignment="1">
      <alignment/>
    </xf>
    <xf numFmtId="0" fontId="4" fillId="0" borderId="12" xfId="0" applyFont="1" applyBorder="1" applyAlignment="1">
      <alignment/>
    </xf>
    <xf numFmtId="0" fontId="1" fillId="41" borderId="13" xfId="0" applyFont="1" applyFill="1" applyBorder="1" applyAlignment="1">
      <alignment horizontal="center" vertical="center"/>
    </xf>
    <xf numFmtId="0" fontId="12" fillId="0" borderId="47" xfId="0" applyFont="1" applyFill="1" applyBorder="1" applyAlignment="1">
      <alignment horizontal="center" vertical="center" shrinkToFit="1"/>
    </xf>
    <xf numFmtId="0" fontId="11" fillId="0" borderId="47" xfId="0" applyFont="1" applyFill="1" applyBorder="1" applyAlignment="1">
      <alignment horizontal="center" vertical="center"/>
    </xf>
    <xf numFmtId="0" fontId="0" fillId="0" borderId="0" xfId="0" applyFont="1" applyFill="1" applyBorder="1" applyAlignment="1">
      <alignment horizontal="left"/>
    </xf>
    <xf numFmtId="0" fontId="0" fillId="36" borderId="0" xfId="0" applyFont="1" applyFill="1" applyBorder="1" applyAlignment="1">
      <alignment horizontal="left"/>
    </xf>
    <xf numFmtId="0" fontId="14" fillId="16" borderId="12" xfId="0" applyFont="1" applyFill="1" applyBorder="1" applyAlignment="1">
      <alignment horizontal="left"/>
    </xf>
    <xf numFmtId="0" fontId="13" fillId="44" borderId="12" xfId="0" applyFont="1" applyFill="1" applyBorder="1" applyAlignment="1">
      <alignment horizontal="left"/>
    </xf>
    <xf numFmtId="0" fontId="14" fillId="16" borderId="12" xfId="0" applyFont="1" applyFill="1" applyBorder="1" applyAlignment="1">
      <alignment/>
    </xf>
    <xf numFmtId="3" fontId="13" fillId="43" borderId="12" xfId="0" applyNumberFormat="1" applyFont="1" applyFill="1" applyBorder="1" applyAlignment="1">
      <alignment horizontal="left"/>
    </xf>
    <xf numFmtId="0" fontId="13" fillId="43" borderId="12" xfId="0" applyFont="1" applyFill="1" applyBorder="1" applyAlignment="1">
      <alignment/>
    </xf>
    <xf numFmtId="0" fontId="13" fillId="16" borderId="12" xfId="0" applyFont="1" applyFill="1" applyBorder="1" applyAlignment="1">
      <alignment/>
    </xf>
    <xf numFmtId="3" fontId="13" fillId="16" borderId="12" xfId="0" applyNumberFormat="1" applyFont="1" applyFill="1" applyBorder="1" applyAlignment="1">
      <alignment horizontal="left"/>
    </xf>
    <xf numFmtId="0" fontId="66" fillId="0" borderId="0" xfId="0" applyFont="1" applyFill="1" applyBorder="1" applyAlignment="1">
      <alignment/>
    </xf>
    <xf numFmtId="0" fontId="0" fillId="0" borderId="0" xfId="0" applyFont="1" applyAlignment="1">
      <alignment/>
    </xf>
    <xf numFmtId="0" fontId="4" fillId="0" borderId="33" xfId="45" applyFont="1" applyBorder="1" applyAlignment="1">
      <alignment horizontal="center"/>
      <protection/>
    </xf>
    <xf numFmtId="0" fontId="4" fillId="0" borderId="29" xfId="45" applyFont="1" applyBorder="1" applyAlignment="1">
      <alignment horizontal="center"/>
      <protection/>
    </xf>
    <xf numFmtId="0" fontId="4" fillId="0" borderId="34" xfId="45" applyFont="1" applyBorder="1" applyAlignment="1">
      <alignment horizontal="center"/>
      <protection/>
    </xf>
    <xf numFmtId="188" fontId="4" fillId="46" borderId="33" xfId="45" applyNumberFormat="1" applyFont="1" applyFill="1" applyBorder="1" applyAlignment="1">
      <alignment horizontal="center"/>
      <protection/>
    </xf>
    <xf numFmtId="188" fontId="4" fillId="46" borderId="29" xfId="45" applyNumberFormat="1" applyFont="1" applyFill="1" applyBorder="1" applyAlignment="1">
      <alignment horizontal="center"/>
      <protection/>
    </xf>
    <xf numFmtId="188" fontId="4" fillId="46" borderId="34" xfId="45" applyNumberFormat="1" applyFont="1" applyFill="1" applyBorder="1" applyAlignment="1">
      <alignment horizontal="center"/>
      <protection/>
    </xf>
    <xf numFmtId="0" fontId="6" fillId="0" borderId="12" xfId="0" applyFont="1" applyFill="1" applyBorder="1" applyAlignment="1">
      <alignment/>
    </xf>
    <xf numFmtId="0" fontId="0" fillId="0" borderId="12" xfId="0" applyFont="1" applyBorder="1" applyAlignment="1">
      <alignment/>
    </xf>
    <xf numFmtId="0" fontId="6" fillId="39" borderId="12" xfId="0" applyFont="1" applyFill="1" applyBorder="1" applyAlignment="1">
      <alignment horizontal="left"/>
    </xf>
    <xf numFmtId="0" fontId="0" fillId="31" borderId="12" xfId="0" applyFont="1" applyFill="1" applyBorder="1" applyAlignment="1">
      <alignment/>
    </xf>
    <xf numFmtId="0" fontId="6" fillId="12" borderId="12" xfId="0" applyFont="1" applyFill="1" applyBorder="1" applyAlignment="1">
      <alignment/>
    </xf>
    <xf numFmtId="0" fontId="0" fillId="12" borderId="12" xfId="0" applyFont="1" applyFill="1" applyBorder="1" applyAlignment="1">
      <alignment/>
    </xf>
    <xf numFmtId="49" fontId="6" fillId="31" borderId="48" xfId="0" applyNumberFormat="1" applyFont="1" applyFill="1" applyBorder="1" applyAlignment="1">
      <alignment horizontal="center"/>
    </xf>
    <xf numFmtId="0" fontId="0" fillId="31" borderId="48" xfId="0" applyFont="1" applyFill="1" applyBorder="1" applyAlignment="1">
      <alignment horizontal="center"/>
    </xf>
    <xf numFmtId="0" fontId="0" fillId="31" borderId="12" xfId="0" applyFont="1" applyFill="1" applyBorder="1" applyAlignment="1">
      <alignment horizontal="center"/>
    </xf>
    <xf numFmtId="0" fontId="73" fillId="0" borderId="0" xfId="0" applyFont="1" applyFill="1" applyBorder="1" applyAlignment="1">
      <alignment horizontal="center"/>
    </xf>
    <xf numFmtId="0" fontId="0" fillId="0" borderId="0" xfId="0" applyFont="1" applyAlignment="1">
      <alignment horizontal="center"/>
    </xf>
    <xf numFmtId="0" fontId="74" fillId="4" borderId="49" xfId="0" applyFont="1" applyFill="1" applyBorder="1" applyAlignment="1">
      <alignment horizontal="center" vertical="center"/>
    </xf>
    <xf numFmtId="0" fontId="74" fillId="4" borderId="50" xfId="0" applyFont="1" applyFill="1" applyBorder="1" applyAlignment="1">
      <alignment horizontal="center" vertical="center"/>
    </xf>
    <xf numFmtId="0" fontId="74" fillId="4" borderId="51" xfId="0" applyFont="1" applyFill="1" applyBorder="1" applyAlignment="1">
      <alignment horizontal="center" vertical="center"/>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e 2" xfId="45"/>
    <cellStyle name="Percent" xfId="46"/>
    <cellStyle name="Followed Hyperlink" xfId="47"/>
    <cellStyle name="Poznámka" xfId="48"/>
    <cellStyle name="Prepojená bunka"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69FFFF"/>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50"/>
  <sheetViews>
    <sheetView zoomScale="80" zoomScaleNormal="80" zoomScalePageLayoutView="0" workbookViewId="0" topLeftCell="A22">
      <selection activeCell="D40" sqref="D40"/>
    </sheetView>
  </sheetViews>
  <sheetFormatPr defaultColWidth="9.140625" defaultRowHeight="12.75"/>
  <cols>
    <col min="1" max="1" width="10.28125" style="2" customWidth="1"/>
    <col min="2" max="2" width="11.57421875" style="1" customWidth="1"/>
    <col min="3" max="3" width="53.57421875" style="2" customWidth="1"/>
    <col min="4" max="6" width="31.8515625" style="2" customWidth="1"/>
    <col min="7" max="8" width="31.8515625" style="128" customWidth="1"/>
    <col min="9" max="10" width="31.8515625" style="2" customWidth="1"/>
    <col min="11" max="11" width="10.57421875" style="2" customWidth="1"/>
    <col min="12" max="16384" width="9.140625" style="2" customWidth="1"/>
  </cols>
  <sheetData>
    <row r="1" spans="1:10" s="114" customFormat="1" ht="54" customHeight="1" thickBot="1">
      <c r="A1" s="333" t="s">
        <v>351</v>
      </c>
      <c r="B1" s="333"/>
      <c r="C1" s="333"/>
      <c r="D1" s="333"/>
      <c r="E1" s="333"/>
      <c r="F1" s="333"/>
      <c r="G1" s="333"/>
      <c r="H1" s="333"/>
      <c r="I1" s="333"/>
      <c r="J1" s="333"/>
    </row>
    <row r="2" spans="1:10" s="4" customFormat="1" ht="54" customHeight="1" thickTop="1">
      <c r="A2" s="184"/>
      <c r="B2" s="332" t="s">
        <v>335</v>
      </c>
      <c r="C2" s="332"/>
      <c r="D2" s="185" t="s">
        <v>342</v>
      </c>
      <c r="E2" s="186" t="s">
        <v>255</v>
      </c>
      <c r="F2" s="186" t="s">
        <v>169</v>
      </c>
      <c r="G2" s="233" t="s">
        <v>303</v>
      </c>
      <c r="H2" s="234" t="s">
        <v>236</v>
      </c>
      <c r="I2" s="160" t="s">
        <v>256</v>
      </c>
      <c r="J2" s="161" t="s">
        <v>352</v>
      </c>
    </row>
    <row r="3" spans="1:13" s="4" customFormat="1" ht="15.75">
      <c r="A3" s="187"/>
      <c r="B3" s="188" t="s">
        <v>13</v>
      </c>
      <c r="C3" s="189"/>
      <c r="D3" s="190">
        <f aca="true" t="shared" si="0" ref="D3:J3">SUM(D4:D11)</f>
        <v>92930.77999999998</v>
      </c>
      <c r="E3" s="191">
        <f t="shared" si="0"/>
        <v>102492.12999999999</v>
      </c>
      <c r="F3" s="191">
        <f t="shared" si="0"/>
        <v>98735</v>
      </c>
      <c r="G3" s="235">
        <f t="shared" si="0"/>
        <v>105461</v>
      </c>
      <c r="H3" s="236">
        <f t="shared" si="0"/>
        <v>106446</v>
      </c>
      <c r="I3" s="236">
        <f t="shared" si="0"/>
        <v>106446</v>
      </c>
      <c r="J3" s="236">
        <f t="shared" si="0"/>
        <v>106446</v>
      </c>
      <c r="K3" s="12"/>
      <c r="M3" s="12"/>
    </row>
    <row r="4" spans="1:13" s="5" customFormat="1" ht="15.75">
      <c r="A4" s="192">
        <v>41</v>
      </c>
      <c r="B4" s="166" t="s">
        <v>1</v>
      </c>
      <c r="C4" s="164" t="s">
        <v>2</v>
      </c>
      <c r="D4" s="171">
        <v>65469.45</v>
      </c>
      <c r="E4" s="171">
        <v>74940.79</v>
      </c>
      <c r="F4" s="171">
        <v>72000</v>
      </c>
      <c r="G4" s="237">
        <v>74200</v>
      </c>
      <c r="H4" s="238">
        <v>75000</v>
      </c>
      <c r="I4" s="238">
        <v>75000</v>
      </c>
      <c r="J4" s="238">
        <v>75000</v>
      </c>
      <c r="K4" s="12"/>
      <c r="M4" s="12"/>
    </row>
    <row r="5" spans="1:13" s="5" customFormat="1" ht="15">
      <c r="A5" s="162"/>
      <c r="B5" s="166" t="s">
        <v>44</v>
      </c>
      <c r="C5" s="164" t="s">
        <v>45</v>
      </c>
      <c r="D5" s="171">
        <v>1552.2</v>
      </c>
      <c r="E5" s="171">
        <v>1565.37</v>
      </c>
      <c r="F5" s="171">
        <v>1500</v>
      </c>
      <c r="G5" s="239">
        <v>1585</v>
      </c>
      <c r="H5" s="238">
        <v>1600</v>
      </c>
      <c r="I5" s="238">
        <v>1600</v>
      </c>
      <c r="J5" s="238">
        <v>1600</v>
      </c>
      <c r="K5" s="12"/>
      <c r="M5" s="12"/>
    </row>
    <row r="6" spans="1:13" s="5" customFormat="1" ht="15">
      <c r="A6" s="162"/>
      <c r="B6" s="163" t="s">
        <v>46</v>
      </c>
      <c r="C6" s="164" t="s">
        <v>47</v>
      </c>
      <c r="D6" s="171">
        <v>11354.03</v>
      </c>
      <c r="E6" s="171">
        <v>11232.83</v>
      </c>
      <c r="F6" s="171">
        <v>10000</v>
      </c>
      <c r="G6" s="239">
        <v>13120</v>
      </c>
      <c r="H6" s="238">
        <v>13150</v>
      </c>
      <c r="I6" s="238">
        <v>13150</v>
      </c>
      <c r="J6" s="238">
        <v>13150</v>
      </c>
      <c r="K6" s="12"/>
      <c r="M6" s="12"/>
    </row>
    <row r="7" spans="1:13" s="5" customFormat="1" ht="15">
      <c r="A7" s="162"/>
      <c r="B7" s="163" t="s">
        <v>48</v>
      </c>
      <c r="C7" s="164" t="s">
        <v>49</v>
      </c>
      <c r="D7" s="171">
        <v>1198.33</v>
      </c>
      <c r="E7" s="171">
        <v>1350.09</v>
      </c>
      <c r="F7" s="171">
        <v>1100</v>
      </c>
      <c r="G7" s="239">
        <v>1320</v>
      </c>
      <c r="H7" s="238">
        <v>1320</v>
      </c>
      <c r="I7" s="238">
        <v>1320</v>
      </c>
      <c r="J7" s="238">
        <v>1320</v>
      </c>
      <c r="K7" s="12"/>
      <c r="M7" s="12"/>
    </row>
    <row r="8" spans="1:13" s="5" customFormat="1" ht="15">
      <c r="A8" s="162"/>
      <c r="B8" s="163" t="s">
        <v>50</v>
      </c>
      <c r="C8" s="164" t="s">
        <v>51</v>
      </c>
      <c r="D8" s="171">
        <v>7341.98</v>
      </c>
      <c r="E8" s="171">
        <v>7044.97</v>
      </c>
      <c r="F8" s="171">
        <v>7000</v>
      </c>
      <c r="G8" s="239">
        <v>7380</v>
      </c>
      <c r="H8" s="238">
        <v>7400</v>
      </c>
      <c r="I8" s="238">
        <v>7400</v>
      </c>
      <c r="J8" s="238">
        <v>7400</v>
      </c>
      <c r="K8" s="12"/>
      <c r="M8" s="12"/>
    </row>
    <row r="9" spans="1:13" s="5" customFormat="1" ht="15">
      <c r="A9" s="162"/>
      <c r="B9" s="163">
        <v>121003</v>
      </c>
      <c r="C9" s="164" t="s">
        <v>161</v>
      </c>
      <c r="D9" s="171">
        <v>26</v>
      </c>
      <c r="E9" s="171">
        <v>26</v>
      </c>
      <c r="F9" s="171">
        <v>80</v>
      </c>
      <c r="G9" s="237">
        <v>26</v>
      </c>
      <c r="H9" s="238">
        <v>26</v>
      </c>
      <c r="I9" s="238">
        <v>26</v>
      </c>
      <c r="J9" s="238">
        <v>26</v>
      </c>
      <c r="K9" s="12"/>
      <c r="M9" s="14"/>
    </row>
    <row r="10" spans="1:13" s="5" customFormat="1" ht="15.75" customHeight="1">
      <c r="A10" s="162"/>
      <c r="B10" s="163" t="s">
        <v>4</v>
      </c>
      <c r="C10" s="164" t="s">
        <v>5</v>
      </c>
      <c r="D10" s="171">
        <v>5663.79</v>
      </c>
      <c r="E10" s="171">
        <v>6035.08</v>
      </c>
      <c r="F10" s="171">
        <v>6735</v>
      </c>
      <c r="G10" s="237">
        <v>7500</v>
      </c>
      <c r="H10" s="238">
        <v>7600</v>
      </c>
      <c r="I10" s="238">
        <v>7600</v>
      </c>
      <c r="J10" s="238">
        <v>7600</v>
      </c>
      <c r="K10" s="12"/>
      <c r="M10" s="14"/>
    </row>
    <row r="11" spans="1:11" s="5" customFormat="1" ht="15">
      <c r="A11" s="162"/>
      <c r="B11" s="166" t="s">
        <v>224</v>
      </c>
      <c r="C11" s="164" t="s">
        <v>3</v>
      </c>
      <c r="D11" s="171">
        <v>325</v>
      </c>
      <c r="E11" s="171">
        <v>297</v>
      </c>
      <c r="F11" s="171">
        <v>320</v>
      </c>
      <c r="G11" s="237">
        <v>330</v>
      </c>
      <c r="H11" s="238">
        <v>350</v>
      </c>
      <c r="I11" s="238">
        <v>350</v>
      </c>
      <c r="J11" s="238">
        <v>350</v>
      </c>
      <c r="K11" s="14"/>
    </row>
    <row r="12" spans="1:10" s="4" customFormat="1" ht="15.75">
      <c r="A12" s="187"/>
      <c r="B12" s="188" t="s">
        <v>14</v>
      </c>
      <c r="C12" s="193"/>
      <c r="D12" s="194">
        <f aca="true" t="shared" si="1" ref="D12:J12">SUM(D13:D21)</f>
        <v>10311.96</v>
      </c>
      <c r="E12" s="195">
        <f t="shared" si="1"/>
        <v>11262.769999999999</v>
      </c>
      <c r="F12" s="195">
        <f t="shared" si="1"/>
        <v>7307</v>
      </c>
      <c r="G12" s="240">
        <f t="shared" si="1"/>
        <v>6060</v>
      </c>
      <c r="H12" s="241">
        <f t="shared" si="1"/>
        <v>6160</v>
      </c>
      <c r="I12" s="241">
        <f t="shared" si="1"/>
        <v>6160</v>
      </c>
      <c r="J12" s="241">
        <f t="shared" si="1"/>
        <v>6160</v>
      </c>
    </row>
    <row r="13" spans="1:10" s="4" customFormat="1" ht="15.75">
      <c r="A13" s="192">
        <v>41</v>
      </c>
      <c r="B13" s="163">
        <v>212002</v>
      </c>
      <c r="C13" s="164" t="s">
        <v>6</v>
      </c>
      <c r="D13" s="171">
        <v>0</v>
      </c>
      <c r="E13" s="171">
        <v>0</v>
      </c>
      <c r="F13" s="171">
        <v>100</v>
      </c>
      <c r="G13" s="237">
        <v>0</v>
      </c>
      <c r="H13" s="238">
        <v>0</v>
      </c>
      <c r="I13" s="238">
        <v>0</v>
      </c>
      <c r="J13" s="238">
        <v>0</v>
      </c>
    </row>
    <row r="14" spans="1:10" s="4" customFormat="1" ht="15">
      <c r="A14" s="162"/>
      <c r="B14" s="163">
        <v>292027</v>
      </c>
      <c r="C14" s="164" t="s">
        <v>162</v>
      </c>
      <c r="D14" s="171">
        <v>2051.1</v>
      </c>
      <c r="E14" s="171">
        <v>978.4</v>
      </c>
      <c r="F14" s="171">
        <v>50</v>
      </c>
      <c r="G14" s="237">
        <v>150</v>
      </c>
      <c r="H14" s="238">
        <v>150</v>
      </c>
      <c r="I14" s="238">
        <v>150</v>
      </c>
      <c r="J14" s="238">
        <v>150</v>
      </c>
    </row>
    <row r="15" spans="1:10" s="4" customFormat="1" ht="15">
      <c r="A15" s="162"/>
      <c r="B15" s="163">
        <v>212003</v>
      </c>
      <c r="C15" s="164" t="s">
        <v>7</v>
      </c>
      <c r="D15" s="171">
        <v>5580.28</v>
      </c>
      <c r="E15" s="171">
        <v>6068.53</v>
      </c>
      <c r="F15" s="171">
        <v>5000</v>
      </c>
      <c r="G15" s="237">
        <v>4000</v>
      </c>
      <c r="H15" s="238">
        <v>4000</v>
      </c>
      <c r="I15" s="238">
        <v>4000</v>
      </c>
      <c r="J15" s="238">
        <v>4000</v>
      </c>
    </row>
    <row r="16" spans="1:10" s="4" customFormat="1" ht="15">
      <c r="A16" s="162"/>
      <c r="B16" s="163">
        <v>221004</v>
      </c>
      <c r="C16" s="164" t="s">
        <v>164</v>
      </c>
      <c r="D16" s="171">
        <v>1226</v>
      </c>
      <c r="E16" s="171">
        <v>908</v>
      </c>
      <c r="F16" s="171">
        <v>1000</v>
      </c>
      <c r="G16" s="237">
        <v>600</v>
      </c>
      <c r="H16" s="238">
        <v>600</v>
      </c>
      <c r="I16" s="238">
        <v>600</v>
      </c>
      <c r="J16" s="238">
        <v>600</v>
      </c>
    </row>
    <row r="17" spans="1:10" s="4" customFormat="1" ht="15">
      <c r="A17" s="162"/>
      <c r="B17" s="163">
        <v>292017</v>
      </c>
      <c r="C17" s="164" t="s">
        <v>257</v>
      </c>
      <c r="D17" s="171">
        <v>335.26</v>
      </c>
      <c r="E17" s="171">
        <v>0</v>
      </c>
      <c r="F17" s="171">
        <v>0</v>
      </c>
      <c r="G17" s="237">
        <v>0</v>
      </c>
      <c r="H17" s="238">
        <v>0</v>
      </c>
      <c r="I17" s="238">
        <v>0</v>
      </c>
      <c r="J17" s="238">
        <v>0</v>
      </c>
    </row>
    <row r="18" spans="1:10" s="4" customFormat="1" ht="15">
      <c r="A18" s="162"/>
      <c r="B18" s="163">
        <v>243</v>
      </c>
      <c r="C18" s="164" t="s">
        <v>172</v>
      </c>
      <c r="D18" s="171">
        <v>16.54</v>
      </c>
      <c r="E18" s="171">
        <v>12.8</v>
      </c>
      <c r="F18" s="171">
        <v>7</v>
      </c>
      <c r="G18" s="237">
        <v>10</v>
      </c>
      <c r="H18" s="238">
        <v>10</v>
      </c>
      <c r="I18" s="238">
        <v>10</v>
      </c>
      <c r="J18" s="238">
        <v>10</v>
      </c>
    </row>
    <row r="19" spans="1:10" s="4" customFormat="1" ht="15">
      <c r="A19" s="162"/>
      <c r="B19" s="163">
        <v>221004</v>
      </c>
      <c r="C19" s="164" t="s">
        <v>173</v>
      </c>
      <c r="D19" s="171">
        <v>110</v>
      </c>
      <c r="E19" s="171">
        <v>456</v>
      </c>
      <c r="F19" s="171">
        <v>50</v>
      </c>
      <c r="G19" s="237">
        <v>200</v>
      </c>
      <c r="H19" s="238">
        <v>200</v>
      </c>
      <c r="I19" s="238">
        <v>200</v>
      </c>
      <c r="J19" s="238">
        <v>200</v>
      </c>
    </row>
    <row r="20" spans="1:10" s="4" customFormat="1" ht="15">
      <c r="A20" s="162"/>
      <c r="B20" s="163">
        <v>223003</v>
      </c>
      <c r="C20" s="164" t="s">
        <v>166</v>
      </c>
      <c r="D20" s="171">
        <v>447.64</v>
      </c>
      <c r="E20" s="171">
        <v>796.38</v>
      </c>
      <c r="F20" s="171">
        <v>600</v>
      </c>
      <c r="G20" s="237">
        <v>600</v>
      </c>
      <c r="H20" s="238">
        <v>700</v>
      </c>
      <c r="I20" s="238">
        <v>700</v>
      </c>
      <c r="J20" s="238">
        <v>700</v>
      </c>
    </row>
    <row r="21" spans="1:10" s="4" customFormat="1" ht="15">
      <c r="A21" s="162"/>
      <c r="B21" s="173">
        <v>229027</v>
      </c>
      <c r="C21" s="164" t="s">
        <v>15</v>
      </c>
      <c r="D21" s="171">
        <v>545.14</v>
      </c>
      <c r="E21" s="171">
        <v>2042.66</v>
      </c>
      <c r="F21" s="171">
        <v>500</v>
      </c>
      <c r="G21" s="237">
        <v>500</v>
      </c>
      <c r="H21" s="238">
        <v>500</v>
      </c>
      <c r="I21" s="238">
        <v>500</v>
      </c>
      <c r="J21" s="238">
        <v>500</v>
      </c>
    </row>
    <row r="22" spans="1:10" s="4" customFormat="1" ht="15.75">
      <c r="A22" s="174"/>
      <c r="B22" s="188" t="s">
        <v>8</v>
      </c>
      <c r="C22" s="196"/>
      <c r="D22" s="170">
        <f>SUM(D23:D37)</f>
        <v>10734.300000000001</v>
      </c>
      <c r="E22" s="170">
        <f>SUM(E23:E37)</f>
        <v>13095.04</v>
      </c>
      <c r="F22" s="170">
        <f>SUM(F23:F37)</f>
        <v>3958</v>
      </c>
      <c r="G22" s="242">
        <f>SUM(G23:G37)</f>
        <v>6126</v>
      </c>
      <c r="H22" s="243">
        <f>SUM(H23:H37)</f>
        <v>5394</v>
      </c>
      <c r="I22" s="243">
        <f>SUM(I23:I37)</f>
        <v>5394</v>
      </c>
      <c r="J22" s="243">
        <f>SUM(J23:J37)</f>
        <v>5394</v>
      </c>
    </row>
    <row r="23" spans="1:10" s="4" customFormat="1" ht="15">
      <c r="A23" s="162">
        <v>46</v>
      </c>
      <c r="B23" s="163">
        <v>312001</v>
      </c>
      <c r="C23" s="164" t="s">
        <v>174</v>
      </c>
      <c r="D23" s="171">
        <v>100.98</v>
      </c>
      <c r="E23" s="171">
        <v>104.94</v>
      </c>
      <c r="F23" s="171">
        <v>110</v>
      </c>
      <c r="G23" s="237">
        <v>110</v>
      </c>
      <c r="H23" s="238">
        <v>120</v>
      </c>
      <c r="I23" s="238">
        <v>120</v>
      </c>
      <c r="J23" s="238">
        <v>120</v>
      </c>
    </row>
    <row r="24" spans="1:10" s="4" customFormat="1" ht="15">
      <c r="A24" s="162">
        <v>111</v>
      </c>
      <c r="B24" s="163" t="s">
        <v>165</v>
      </c>
      <c r="C24" s="164" t="s">
        <v>123</v>
      </c>
      <c r="D24" s="171">
        <v>29.08</v>
      </c>
      <c r="E24" s="171">
        <v>29.73</v>
      </c>
      <c r="F24" s="171">
        <v>30</v>
      </c>
      <c r="G24" s="237">
        <v>31</v>
      </c>
      <c r="H24" s="238">
        <v>34</v>
      </c>
      <c r="I24" s="238">
        <v>34</v>
      </c>
      <c r="J24" s="238">
        <v>34</v>
      </c>
    </row>
    <row r="25" spans="1:10" s="4" customFormat="1" ht="15">
      <c r="A25" s="162">
        <v>46</v>
      </c>
      <c r="B25" s="163">
        <v>312001</v>
      </c>
      <c r="C25" s="164" t="s">
        <v>237</v>
      </c>
      <c r="D25" s="171">
        <v>24.4</v>
      </c>
      <c r="E25" s="171">
        <v>22.8</v>
      </c>
      <c r="F25" s="171">
        <v>9</v>
      </c>
      <c r="G25" s="237">
        <v>25</v>
      </c>
      <c r="H25" s="238">
        <v>30</v>
      </c>
      <c r="I25" s="238">
        <v>30</v>
      </c>
      <c r="J25" s="238">
        <v>30</v>
      </c>
    </row>
    <row r="26" spans="1:10" s="4" customFormat="1" ht="15">
      <c r="A26" s="162">
        <v>111</v>
      </c>
      <c r="B26" s="163">
        <v>312001</v>
      </c>
      <c r="C26" s="164" t="s">
        <v>176</v>
      </c>
      <c r="D26" s="171">
        <v>352.88</v>
      </c>
      <c r="E26" s="171">
        <v>429.05</v>
      </c>
      <c r="F26" s="171">
        <v>109</v>
      </c>
      <c r="G26" s="237">
        <v>490</v>
      </c>
      <c r="H26" s="238">
        <v>490</v>
      </c>
      <c r="I26" s="238">
        <v>490</v>
      </c>
      <c r="J26" s="238">
        <v>490</v>
      </c>
    </row>
    <row r="27" spans="1:10" s="4" customFormat="1" ht="15">
      <c r="A27" s="162" t="s">
        <v>87</v>
      </c>
      <c r="B27" s="168">
        <v>312001</v>
      </c>
      <c r="C27" s="169" t="s">
        <v>171</v>
      </c>
      <c r="D27" s="171">
        <v>250.1</v>
      </c>
      <c r="E27" s="172">
        <v>2515.92</v>
      </c>
      <c r="F27" s="172">
        <v>0</v>
      </c>
      <c r="G27" s="244">
        <v>0</v>
      </c>
      <c r="H27" s="238">
        <v>0</v>
      </c>
      <c r="I27" s="238">
        <v>0</v>
      </c>
      <c r="J27" s="238">
        <v>0</v>
      </c>
    </row>
    <row r="28" spans="1:10" s="4" customFormat="1" ht="15">
      <c r="A28" s="162" t="s">
        <v>316</v>
      </c>
      <c r="B28" s="168">
        <v>312001</v>
      </c>
      <c r="C28" s="169" t="s">
        <v>317</v>
      </c>
      <c r="D28" s="171">
        <v>0</v>
      </c>
      <c r="E28" s="172">
        <v>0</v>
      </c>
      <c r="F28" s="172">
        <v>200</v>
      </c>
      <c r="G28" s="244">
        <v>0</v>
      </c>
      <c r="H28" s="238">
        <v>0</v>
      </c>
      <c r="I28" s="238">
        <v>0</v>
      </c>
      <c r="J28" s="238">
        <v>0</v>
      </c>
    </row>
    <row r="29" spans="1:10" s="4" customFormat="1" ht="15">
      <c r="A29" s="162" t="s">
        <v>104</v>
      </c>
      <c r="B29" s="163">
        <v>312002</v>
      </c>
      <c r="C29" s="164" t="s">
        <v>234</v>
      </c>
      <c r="D29" s="171">
        <v>3000</v>
      </c>
      <c r="E29" s="171">
        <v>3000</v>
      </c>
      <c r="F29" s="171">
        <v>3000</v>
      </c>
      <c r="G29" s="237">
        <v>3000</v>
      </c>
      <c r="H29" s="238">
        <v>3000</v>
      </c>
      <c r="I29" s="238">
        <v>3000</v>
      </c>
      <c r="J29" s="238">
        <v>3000</v>
      </c>
    </row>
    <row r="30" spans="1:10" s="4" customFormat="1" ht="15">
      <c r="A30" s="162" t="s">
        <v>104</v>
      </c>
      <c r="B30" s="163">
        <v>312011</v>
      </c>
      <c r="C30" s="164" t="s">
        <v>238</v>
      </c>
      <c r="D30" s="171">
        <v>1500</v>
      </c>
      <c r="E30" s="171">
        <v>0</v>
      </c>
      <c r="F30" s="171">
        <v>0</v>
      </c>
      <c r="G30" s="237">
        <v>0</v>
      </c>
      <c r="H30" s="238">
        <v>0</v>
      </c>
      <c r="I30" s="238">
        <v>0</v>
      </c>
      <c r="J30" s="238">
        <v>0</v>
      </c>
    </row>
    <row r="31" spans="1:10" s="4" customFormat="1" ht="15">
      <c r="A31" s="162" t="s">
        <v>104</v>
      </c>
      <c r="B31" s="163" t="s">
        <v>239</v>
      </c>
      <c r="C31" s="164" t="s">
        <v>240</v>
      </c>
      <c r="D31" s="171">
        <v>450</v>
      </c>
      <c r="E31" s="171">
        <v>0</v>
      </c>
      <c r="F31" s="171">
        <v>0</v>
      </c>
      <c r="G31" s="237">
        <v>0</v>
      </c>
      <c r="H31" s="238">
        <v>0</v>
      </c>
      <c r="I31" s="238">
        <v>0</v>
      </c>
      <c r="J31" s="238">
        <v>0</v>
      </c>
    </row>
    <row r="32" spans="1:10" s="6" customFormat="1" ht="15">
      <c r="A32" s="162">
        <v>111</v>
      </c>
      <c r="B32" s="163">
        <v>312011</v>
      </c>
      <c r="C32" s="164" t="s">
        <v>295</v>
      </c>
      <c r="D32" s="165">
        <v>0</v>
      </c>
      <c r="E32" s="165">
        <v>0</v>
      </c>
      <c r="F32" s="165">
        <v>0</v>
      </c>
      <c r="G32" s="245">
        <v>1320</v>
      </c>
      <c r="H32" s="246">
        <v>1320</v>
      </c>
      <c r="I32" s="246">
        <v>1320</v>
      </c>
      <c r="J32" s="246">
        <v>1320</v>
      </c>
    </row>
    <row r="33" spans="1:10" s="4" customFormat="1" ht="15">
      <c r="A33" s="162" t="s">
        <v>104</v>
      </c>
      <c r="B33" s="163">
        <v>312001</v>
      </c>
      <c r="C33" s="164" t="s">
        <v>267</v>
      </c>
      <c r="D33" s="171">
        <v>1500</v>
      </c>
      <c r="E33" s="171">
        <v>1000</v>
      </c>
      <c r="F33" s="171">
        <v>0</v>
      </c>
      <c r="G33" s="237">
        <v>0</v>
      </c>
      <c r="H33" s="238">
        <v>0</v>
      </c>
      <c r="I33" s="238">
        <v>0</v>
      </c>
      <c r="J33" s="238">
        <v>0</v>
      </c>
    </row>
    <row r="34" spans="1:10" s="4" customFormat="1" ht="15">
      <c r="A34" s="162" t="s">
        <v>104</v>
      </c>
      <c r="B34" s="163">
        <v>312001</v>
      </c>
      <c r="C34" s="164" t="s">
        <v>268</v>
      </c>
      <c r="D34" s="171">
        <v>3000</v>
      </c>
      <c r="E34" s="171">
        <v>1200</v>
      </c>
      <c r="F34" s="171">
        <v>0</v>
      </c>
      <c r="G34" s="237">
        <v>300</v>
      </c>
      <c r="H34" s="238">
        <v>0</v>
      </c>
      <c r="I34" s="238">
        <v>0</v>
      </c>
      <c r="J34" s="238">
        <v>0</v>
      </c>
    </row>
    <row r="35" spans="1:10" s="4" customFormat="1" ht="15">
      <c r="A35" s="162">
        <v>111</v>
      </c>
      <c r="B35" s="163">
        <v>312001</v>
      </c>
      <c r="C35" s="164" t="s">
        <v>269</v>
      </c>
      <c r="D35" s="171">
        <v>0</v>
      </c>
      <c r="E35" s="171">
        <v>3000</v>
      </c>
      <c r="F35" s="171">
        <v>0</v>
      </c>
      <c r="G35" s="237">
        <v>0</v>
      </c>
      <c r="H35" s="238">
        <v>0</v>
      </c>
      <c r="I35" s="238">
        <v>0</v>
      </c>
      <c r="J35" s="238">
        <v>0</v>
      </c>
    </row>
    <row r="36" spans="1:10" s="4" customFormat="1" ht="15.75">
      <c r="A36" s="162">
        <v>111</v>
      </c>
      <c r="B36" s="163">
        <v>312005</v>
      </c>
      <c r="C36" s="164" t="s">
        <v>304</v>
      </c>
      <c r="D36" s="171">
        <v>0</v>
      </c>
      <c r="E36" s="197">
        <v>731.36</v>
      </c>
      <c r="F36" s="171">
        <v>0</v>
      </c>
      <c r="G36" s="237">
        <v>0</v>
      </c>
      <c r="H36" s="238">
        <v>0</v>
      </c>
      <c r="I36" s="238">
        <v>0</v>
      </c>
      <c r="J36" s="238">
        <v>0</v>
      </c>
    </row>
    <row r="37" spans="1:10" s="4" customFormat="1" ht="15">
      <c r="A37" s="162">
        <v>111</v>
      </c>
      <c r="B37" s="163">
        <v>312001</v>
      </c>
      <c r="C37" s="164" t="s">
        <v>177</v>
      </c>
      <c r="D37" s="171">
        <v>526.86</v>
      </c>
      <c r="E37" s="171">
        <v>1061.24</v>
      </c>
      <c r="F37" s="171">
        <v>500</v>
      </c>
      <c r="G37" s="237">
        <v>850</v>
      </c>
      <c r="H37" s="238">
        <v>400</v>
      </c>
      <c r="I37" s="238">
        <v>400</v>
      </c>
      <c r="J37" s="238">
        <v>400</v>
      </c>
    </row>
    <row r="38" spans="1:10" s="4" customFormat="1" ht="29.25" customHeight="1">
      <c r="A38" s="178"/>
      <c r="B38" s="328" t="s">
        <v>0</v>
      </c>
      <c r="C38" s="329"/>
      <c r="D38" s="183">
        <f>SUM(D3+D12+D22)</f>
        <v>113977.04</v>
      </c>
      <c r="E38" s="183">
        <f>SUM(E3+E12+E22)</f>
        <v>126849.94</v>
      </c>
      <c r="F38" s="183">
        <f>SUM(F22,F12,F3)</f>
        <v>110000</v>
      </c>
      <c r="G38" s="247">
        <f>SUM(G3+G12+G22)</f>
        <v>117647</v>
      </c>
      <c r="H38" s="248">
        <f>SUM(H3,H12,H22)</f>
        <v>118000</v>
      </c>
      <c r="I38" s="248">
        <f>SUM(I3,I12,I22)</f>
        <v>118000</v>
      </c>
      <c r="J38" s="248">
        <f>SUM(J3,J12,J22)</f>
        <v>118000</v>
      </c>
    </row>
    <row r="39" spans="1:10" s="4" customFormat="1" ht="22.5" customHeight="1">
      <c r="A39" s="175"/>
      <c r="B39" s="176" t="s">
        <v>9</v>
      </c>
      <c r="C39" s="179"/>
      <c r="D39" s="183">
        <f>SUM(D40:D45)</f>
        <v>48600</v>
      </c>
      <c r="E39" s="198">
        <f>SUM(E43)</f>
        <v>0</v>
      </c>
      <c r="F39" s="198">
        <f>SUM(F40:F45)</f>
        <v>0</v>
      </c>
      <c r="G39" s="249">
        <f>SUM(G40:G43)</f>
        <v>0</v>
      </c>
      <c r="H39" s="248">
        <f>SUM(H40:H43)</f>
        <v>0</v>
      </c>
      <c r="I39" s="248">
        <f>SUM(I40:I43)</f>
        <v>0</v>
      </c>
      <c r="J39" s="248">
        <f>SUM(J40:J43)</f>
        <v>0</v>
      </c>
    </row>
    <row r="40" spans="1:10" s="4" customFormat="1" ht="15">
      <c r="A40" s="199">
        <v>111</v>
      </c>
      <c r="B40" s="181">
        <v>312011</v>
      </c>
      <c r="C40" s="200" t="s">
        <v>244</v>
      </c>
      <c r="D40" s="171">
        <v>6000</v>
      </c>
      <c r="E40" s="201">
        <v>0</v>
      </c>
      <c r="F40" s="201">
        <v>0</v>
      </c>
      <c r="G40" s="250">
        <v>0</v>
      </c>
      <c r="H40" s="238">
        <v>0</v>
      </c>
      <c r="I40" s="238">
        <v>0</v>
      </c>
      <c r="J40" s="238">
        <v>0</v>
      </c>
    </row>
    <row r="41" spans="1:10" s="4" customFormat="1" ht="15">
      <c r="A41" s="199">
        <v>111</v>
      </c>
      <c r="B41" s="182">
        <v>322001</v>
      </c>
      <c r="C41" s="200" t="s">
        <v>241</v>
      </c>
      <c r="D41" s="171">
        <v>30000</v>
      </c>
      <c r="E41" s="201">
        <v>0</v>
      </c>
      <c r="F41" s="201">
        <v>0</v>
      </c>
      <c r="G41" s="250">
        <v>0</v>
      </c>
      <c r="H41" s="238">
        <v>0</v>
      </c>
      <c r="I41" s="238">
        <v>0</v>
      </c>
      <c r="J41" s="238">
        <v>0</v>
      </c>
    </row>
    <row r="42" spans="1:10" s="4" customFormat="1" ht="15">
      <c r="A42" s="199">
        <v>111</v>
      </c>
      <c r="B42" s="182" t="s">
        <v>242</v>
      </c>
      <c r="C42" s="200" t="s">
        <v>243</v>
      </c>
      <c r="D42" s="171">
        <v>7600</v>
      </c>
      <c r="E42" s="201">
        <v>0</v>
      </c>
      <c r="F42" s="201">
        <v>0</v>
      </c>
      <c r="G42" s="250">
        <v>0</v>
      </c>
      <c r="H42" s="238">
        <v>0</v>
      </c>
      <c r="I42" s="238">
        <v>0</v>
      </c>
      <c r="J42" s="238">
        <v>0</v>
      </c>
    </row>
    <row r="43" spans="1:10" s="4" customFormat="1" ht="15">
      <c r="A43" s="199">
        <v>111</v>
      </c>
      <c r="B43" s="181">
        <v>322001</v>
      </c>
      <c r="C43" s="200" t="s">
        <v>258</v>
      </c>
      <c r="D43" s="171">
        <v>5000</v>
      </c>
      <c r="E43" s="201">
        <v>0</v>
      </c>
      <c r="F43" s="201">
        <v>0</v>
      </c>
      <c r="G43" s="250">
        <v>0</v>
      </c>
      <c r="H43" s="238">
        <v>0</v>
      </c>
      <c r="I43" s="238">
        <v>0</v>
      </c>
      <c r="J43" s="238">
        <v>0</v>
      </c>
    </row>
    <row r="44" spans="1:10" s="4" customFormat="1" ht="15">
      <c r="A44" s="199"/>
      <c r="B44" s="181"/>
      <c r="C44" s="164" t="s">
        <v>301</v>
      </c>
      <c r="D44" s="171">
        <v>0</v>
      </c>
      <c r="E44" s="201">
        <v>0</v>
      </c>
      <c r="F44" s="201">
        <v>0</v>
      </c>
      <c r="G44" s="250">
        <v>0</v>
      </c>
      <c r="H44" s="238">
        <v>0</v>
      </c>
      <c r="I44" s="238">
        <v>0</v>
      </c>
      <c r="J44" s="238">
        <v>0</v>
      </c>
    </row>
    <row r="45" spans="1:10" s="4" customFormat="1" ht="15">
      <c r="A45" s="199"/>
      <c r="B45" s="181"/>
      <c r="C45" s="164" t="s">
        <v>300</v>
      </c>
      <c r="D45" s="171">
        <v>0</v>
      </c>
      <c r="E45" s="201">
        <v>0</v>
      </c>
      <c r="F45" s="201">
        <v>0</v>
      </c>
      <c r="G45" s="250">
        <v>0</v>
      </c>
      <c r="H45" s="238">
        <v>0</v>
      </c>
      <c r="I45" s="238">
        <v>0</v>
      </c>
      <c r="J45" s="238">
        <v>0</v>
      </c>
    </row>
    <row r="46" spans="1:10" s="4" customFormat="1" ht="23.25" customHeight="1">
      <c r="A46" s="175"/>
      <c r="B46" s="202" t="s">
        <v>71</v>
      </c>
      <c r="C46" s="177"/>
      <c r="D46" s="183">
        <f>SUM(D48)</f>
        <v>4501</v>
      </c>
      <c r="E46" s="183">
        <f>SUM(E47:E48)</f>
        <v>5000</v>
      </c>
      <c r="F46" s="183">
        <f>SUM(F47:F48)</f>
        <v>0</v>
      </c>
      <c r="G46" s="247">
        <v>0</v>
      </c>
      <c r="H46" s="248">
        <f>SUM(H47:H48)</f>
        <v>0</v>
      </c>
      <c r="I46" s="248">
        <f>SUM(I47:I48)</f>
        <v>0</v>
      </c>
      <c r="J46" s="248">
        <f>SUM(J47:J48)</f>
        <v>0</v>
      </c>
    </row>
    <row r="47" spans="1:10" s="4" customFormat="1" ht="16.5" customHeight="1">
      <c r="A47" s="180" t="s">
        <v>273</v>
      </c>
      <c r="B47" s="330" t="s">
        <v>274</v>
      </c>
      <c r="C47" s="331"/>
      <c r="D47" s="197">
        <v>0</v>
      </c>
      <c r="E47" s="203">
        <v>5000</v>
      </c>
      <c r="F47" s="203">
        <v>0</v>
      </c>
      <c r="G47" s="251">
        <v>0</v>
      </c>
      <c r="H47" s="252">
        <v>0</v>
      </c>
      <c r="I47" s="252">
        <v>0</v>
      </c>
      <c r="J47" s="252">
        <v>0</v>
      </c>
    </row>
    <row r="48" spans="1:10" s="4" customFormat="1" ht="15.75">
      <c r="A48" s="167">
        <v>41</v>
      </c>
      <c r="B48" s="326" t="s">
        <v>163</v>
      </c>
      <c r="C48" s="327"/>
      <c r="D48" s="197">
        <v>4501</v>
      </c>
      <c r="E48" s="203">
        <v>0</v>
      </c>
      <c r="F48" s="203">
        <v>0</v>
      </c>
      <c r="G48" s="251">
        <v>0</v>
      </c>
      <c r="H48" s="252">
        <v>0</v>
      </c>
      <c r="I48" s="252">
        <v>0</v>
      </c>
      <c r="J48" s="252">
        <v>0</v>
      </c>
    </row>
    <row r="49" spans="1:10" ht="30" customHeight="1" thickBot="1">
      <c r="A49" s="253"/>
      <c r="B49" s="204" t="s">
        <v>10</v>
      </c>
      <c r="C49" s="150"/>
      <c r="D49" s="151">
        <f>SUM(D46,D39,D38)</f>
        <v>167078.03999999998</v>
      </c>
      <c r="E49" s="152">
        <f>SUM(E46,E39,E38)</f>
        <v>131849.94</v>
      </c>
      <c r="F49" s="152">
        <f>SUM(F46,F39,F38)</f>
        <v>110000</v>
      </c>
      <c r="G49" s="254">
        <f>SUM(G38,G39,G46)</f>
        <v>117647</v>
      </c>
      <c r="H49" s="255">
        <f>SUM(H38,H39,H46)</f>
        <v>118000</v>
      </c>
      <c r="I49" s="152">
        <f>SUM(I38,I39,I46)</f>
        <v>118000</v>
      </c>
      <c r="J49" s="205">
        <f>SUM(J38,J39,J46)</f>
        <v>118000</v>
      </c>
    </row>
    <row r="50" spans="3:7" ht="16.5" customHeight="1" thickTop="1">
      <c r="C50" s="4"/>
      <c r="D50" s="4"/>
      <c r="G50" s="127"/>
    </row>
  </sheetData>
  <sheetProtection/>
  <mergeCells count="5">
    <mergeCell ref="B48:C48"/>
    <mergeCell ref="B38:C38"/>
    <mergeCell ref="B47:C47"/>
    <mergeCell ref="B2:C2"/>
    <mergeCell ref="A1:J1"/>
  </mergeCells>
  <printOptions/>
  <pageMargins left="0.25" right="0.25" top="0.75" bottom="0.75" header="0.3" footer="0.3"/>
  <pageSetup fitToHeight="1" fitToWidth="1" horizontalDpi="300" verticalDpi="300" orientation="landscape" paperSize="9" scale="48" r:id="rId1"/>
</worksheet>
</file>

<file path=xl/worksheets/sheet2.xml><?xml version="1.0" encoding="utf-8"?>
<worksheet xmlns="http://schemas.openxmlformats.org/spreadsheetml/2006/main" xmlns:r="http://schemas.openxmlformats.org/officeDocument/2006/relationships">
  <dimension ref="A1:R269"/>
  <sheetViews>
    <sheetView zoomScale="70" zoomScaleNormal="70" zoomScalePageLayoutView="0" workbookViewId="0" topLeftCell="F127">
      <selection activeCell="J131" sqref="J131"/>
    </sheetView>
  </sheetViews>
  <sheetFormatPr defaultColWidth="9.140625" defaultRowHeight="12.75"/>
  <cols>
    <col min="1" max="1" width="13.421875" style="7" customWidth="1"/>
    <col min="2" max="2" width="0.85546875" style="6" hidden="1" customWidth="1"/>
    <col min="3" max="3" width="10.8515625" style="6" customWidth="1"/>
    <col min="4" max="4" width="16.421875" style="6" customWidth="1"/>
    <col min="5" max="5" width="53.00390625" style="6" customWidth="1"/>
    <col min="6" max="8" width="35.57421875" style="6" customWidth="1"/>
    <col min="9" max="10" width="35.57421875" style="124" customWidth="1"/>
    <col min="11" max="12" width="35.57421875" style="6" customWidth="1"/>
    <col min="13" max="13" width="6.28125" style="6" customWidth="1"/>
    <col min="14" max="14" width="16.57421875" style="6" customWidth="1"/>
    <col min="15" max="16384" width="9.140625" style="6" customWidth="1"/>
  </cols>
  <sheetData>
    <row r="1" spans="1:12" s="119" customFormat="1" ht="50.25" customHeight="1" thickBot="1">
      <c r="A1" s="117"/>
      <c r="B1" s="118"/>
      <c r="C1" s="159"/>
      <c r="D1" s="334" t="s">
        <v>353</v>
      </c>
      <c r="E1" s="334"/>
      <c r="F1" s="334"/>
      <c r="G1" s="334"/>
      <c r="H1" s="334"/>
      <c r="I1" s="334"/>
      <c r="J1" s="334"/>
      <c r="K1" s="334"/>
      <c r="L1" s="334"/>
    </row>
    <row r="2" spans="1:12" ht="40.5" customHeight="1" thickTop="1">
      <c r="A2" s="148" t="s">
        <v>18</v>
      </c>
      <c r="B2" s="129"/>
      <c r="C2" s="265" t="s">
        <v>19</v>
      </c>
      <c r="D2" s="266" t="s">
        <v>11</v>
      </c>
      <c r="E2" s="267"/>
      <c r="F2" s="268" t="s">
        <v>254</v>
      </c>
      <c r="G2" s="268" t="s">
        <v>302</v>
      </c>
      <c r="H2" s="268" t="s">
        <v>169</v>
      </c>
      <c r="I2" s="269" t="s">
        <v>303</v>
      </c>
      <c r="J2" s="270" t="s">
        <v>236</v>
      </c>
      <c r="K2" s="268" t="s">
        <v>256</v>
      </c>
      <c r="L2" s="271" t="s">
        <v>352</v>
      </c>
    </row>
    <row r="3" spans="1:12" ht="24.75" customHeight="1">
      <c r="A3" s="156"/>
      <c r="B3" s="130"/>
      <c r="C3" s="272">
        <v>111</v>
      </c>
      <c r="D3" s="337" t="s">
        <v>209</v>
      </c>
      <c r="E3" s="337"/>
      <c r="F3" s="273">
        <f>SUM(F4:F39)</f>
        <v>46921.729999999996</v>
      </c>
      <c r="G3" s="273">
        <f aca="true" t="shared" si="0" ref="G3:L3">SUM(G4:G39)</f>
        <v>57635.59</v>
      </c>
      <c r="H3" s="273">
        <f t="shared" si="0"/>
        <v>50335</v>
      </c>
      <c r="I3" s="274">
        <f t="shared" si="0"/>
        <v>53415</v>
      </c>
      <c r="J3" s="275">
        <f t="shared" si="0"/>
        <v>56245</v>
      </c>
      <c r="K3" s="275">
        <f t="shared" si="0"/>
        <v>56245</v>
      </c>
      <c r="L3" s="275">
        <f t="shared" si="0"/>
        <v>56245</v>
      </c>
    </row>
    <row r="4" spans="1:12" ht="24.75" customHeight="1">
      <c r="A4" s="39">
        <v>41</v>
      </c>
      <c r="B4" s="131"/>
      <c r="C4" s="276"/>
      <c r="D4" s="277">
        <v>611</v>
      </c>
      <c r="E4" s="278" t="s">
        <v>20</v>
      </c>
      <c r="F4" s="279">
        <v>19652.12</v>
      </c>
      <c r="G4" s="279">
        <v>23955.7</v>
      </c>
      <c r="H4" s="279">
        <v>26000</v>
      </c>
      <c r="I4" s="280">
        <v>26900</v>
      </c>
      <c r="J4" s="281">
        <v>28100</v>
      </c>
      <c r="K4" s="281">
        <v>28100</v>
      </c>
      <c r="L4" s="281">
        <v>28100</v>
      </c>
    </row>
    <row r="5" spans="1:12" ht="24.75" customHeight="1">
      <c r="A5" s="39">
        <v>41</v>
      </c>
      <c r="B5" s="131"/>
      <c r="C5" s="276"/>
      <c r="D5" s="277">
        <v>612001</v>
      </c>
      <c r="E5" s="278" t="s">
        <v>251</v>
      </c>
      <c r="F5" s="279">
        <v>1315.26</v>
      </c>
      <c r="G5" s="279">
        <v>1233.3</v>
      </c>
      <c r="H5" s="279">
        <v>1400</v>
      </c>
      <c r="I5" s="280">
        <v>1550</v>
      </c>
      <c r="J5" s="281">
        <v>1600</v>
      </c>
      <c r="K5" s="281">
        <v>1600</v>
      </c>
      <c r="L5" s="281">
        <v>1600</v>
      </c>
    </row>
    <row r="6" spans="1:12" ht="24.75" customHeight="1">
      <c r="A6" s="39">
        <v>41</v>
      </c>
      <c r="B6" s="131"/>
      <c r="C6" s="276"/>
      <c r="D6" s="277">
        <v>614</v>
      </c>
      <c r="E6" s="278" t="s">
        <v>62</v>
      </c>
      <c r="F6" s="279">
        <v>193.37</v>
      </c>
      <c r="G6" s="279">
        <v>0</v>
      </c>
      <c r="H6" s="279">
        <v>210</v>
      </c>
      <c r="I6" s="280">
        <v>200</v>
      </c>
      <c r="J6" s="281">
        <v>200</v>
      </c>
      <c r="K6" s="281">
        <v>200</v>
      </c>
      <c r="L6" s="281">
        <v>200</v>
      </c>
    </row>
    <row r="7" spans="1:12" ht="24.75" customHeight="1">
      <c r="A7" s="39">
        <v>41</v>
      </c>
      <c r="B7" s="131"/>
      <c r="C7" s="276"/>
      <c r="D7" s="277">
        <v>616</v>
      </c>
      <c r="E7" s="278" t="s">
        <v>320</v>
      </c>
      <c r="F7" s="279">
        <v>0</v>
      </c>
      <c r="G7" s="279">
        <v>150</v>
      </c>
      <c r="H7" s="279">
        <v>0</v>
      </c>
      <c r="I7" s="280">
        <v>130</v>
      </c>
      <c r="J7" s="281">
        <v>150</v>
      </c>
      <c r="K7" s="281">
        <v>150</v>
      </c>
      <c r="L7" s="281">
        <v>150</v>
      </c>
    </row>
    <row r="8" spans="1:12" ht="24.75" customHeight="1">
      <c r="A8" s="39">
        <v>41</v>
      </c>
      <c r="B8" s="132"/>
      <c r="C8" s="276"/>
      <c r="D8" s="277">
        <v>621</v>
      </c>
      <c r="E8" s="278" t="s">
        <v>21</v>
      </c>
      <c r="F8" s="279">
        <v>2437.94</v>
      </c>
      <c r="G8" s="279">
        <v>2783.21</v>
      </c>
      <c r="H8" s="279">
        <v>2500</v>
      </c>
      <c r="I8" s="280">
        <v>2800</v>
      </c>
      <c r="J8" s="281">
        <v>3100</v>
      </c>
      <c r="K8" s="281">
        <v>3100</v>
      </c>
      <c r="L8" s="281">
        <v>3100</v>
      </c>
    </row>
    <row r="9" spans="1:12" ht="24.75" customHeight="1">
      <c r="A9" s="39">
        <v>41</v>
      </c>
      <c r="B9" s="132"/>
      <c r="C9" s="276"/>
      <c r="D9" s="277">
        <v>623</v>
      </c>
      <c r="E9" s="278" t="s">
        <v>22</v>
      </c>
      <c r="F9" s="279">
        <v>39.05</v>
      </c>
      <c r="G9" s="279">
        <v>55.8</v>
      </c>
      <c r="H9" s="279">
        <v>60</v>
      </c>
      <c r="I9" s="280">
        <v>60</v>
      </c>
      <c r="J9" s="281">
        <v>60</v>
      </c>
      <c r="K9" s="281">
        <v>60</v>
      </c>
      <c r="L9" s="281">
        <v>60</v>
      </c>
    </row>
    <row r="10" spans="1:12" ht="24.75" customHeight="1">
      <c r="A10" s="39">
        <v>41</v>
      </c>
      <c r="B10" s="132"/>
      <c r="C10" s="276"/>
      <c r="D10" s="277">
        <v>625001</v>
      </c>
      <c r="E10" s="278" t="s">
        <v>23</v>
      </c>
      <c r="F10" s="279">
        <v>331.44</v>
      </c>
      <c r="G10" s="279">
        <v>359.09</v>
      </c>
      <c r="H10" s="279">
        <v>350</v>
      </c>
      <c r="I10" s="280">
        <v>430</v>
      </c>
      <c r="J10" s="281">
        <v>450</v>
      </c>
      <c r="K10" s="281">
        <v>450</v>
      </c>
      <c r="L10" s="281">
        <v>450</v>
      </c>
    </row>
    <row r="11" spans="1:12" ht="24.75" customHeight="1">
      <c r="A11" s="39">
        <v>41</v>
      </c>
      <c r="B11" s="132"/>
      <c r="C11" s="276"/>
      <c r="D11" s="277">
        <v>625002</v>
      </c>
      <c r="E11" s="278" t="s">
        <v>24</v>
      </c>
      <c r="F11" s="279">
        <v>3701.78</v>
      </c>
      <c r="G11" s="279">
        <v>4347.64</v>
      </c>
      <c r="H11" s="279">
        <v>2800</v>
      </c>
      <c r="I11" s="280">
        <v>4500</v>
      </c>
      <c r="J11" s="281">
        <v>5000</v>
      </c>
      <c r="K11" s="281">
        <v>5000</v>
      </c>
      <c r="L11" s="281">
        <v>5000</v>
      </c>
    </row>
    <row r="12" spans="1:12" ht="24.75" customHeight="1">
      <c r="A12" s="39">
        <v>41</v>
      </c>
      <c r="B12" s="132"/>
      <c r="C12" s="276"/>
      <c r="D12" s="277">
        <v>625003</v>
      </c>
      <c r="E12" s="278" t="s">
        <v>26</v>
      </c>
      <c r="F12" s="279">
        <v>780.73</v>
      </c>
      <c r="G12" s="279">
        <v>878.13</v>
      </c>
      <c r="H12" s="279">
        <v>450</v>
      </c>
      <c r="I12" s="280">
        <v>300</v>
      </c>
      <c r="J12" s="281">
        <v>500</v>
      </c>
      <c r="K12" s="281">
        <v>500</v>
      </c>
      <c r="L12" s="281">
        <v>500</v>
      </c>
    </row>
    <row r="13" spans="1:12" ht="24.75" customHeight="1">
      <c r="A13" s="39">
        <v>41</v>
      </c>
      <c r="B13" s="132"/>
      <c r="C13" s="276"/>
      <c r="D13" s="277">
        <v>625004</v>
      </c>
      <c r="E13" s="278" t="s">
        <v>25</v>
      </c>
      <c r="F13" s="279">
        <v>236.68</v>
      </c>
      <c r="G13" s="279">
        <v>317.15</v>
      </c>
      <c r="H13" s="279">
        <v>590</v>
      </c>
      <c r="I13" s="280">
        <v>900</v>
      </c>
      <c r="J13" s="281">
        <v>900</v>
      </c>
      <c r="K13" s="281">
        <v>900</v>
      </c>
      <c r="L13" s="281">
        <v>900</v>
      </c>
    </row>
    <row r="14" spans="1:12" ht="24.75" customHeight="1">
      <c r="A14" s="39">
        <v>41</v>
      </c>
      <c r="B14" s="132"/>
      <c r="C14" s="276"/>
      <c r="D14" s="277">
        <v>625005</v>
      </c>
      <c r="E14" s="278" t="s">
        <v>27</v>
      </c>
      <c r="F14" s="279">
        <v>211.81</v>
      </c>
      <c r="G14" s="279">
        <v>282.19</v>
      </c>
      <c r="H14" s="279">
        <v>250</v>
      </c>
      <c r="I14" s="280">
        <v>300</v>
      </c>
      <c r="J14" s="281">
        <v>300</v>
      </c>
      <c r="K14" s="281">
        <v>300</v>
      </c>
      <c r="L14" s="281">
        <v>300</v>
      </c>
    </row>
    <row r="15" spans="1:12" ht="24.75" customHeight="1">
      <c r="A15" s="39">
        <v>41</v>
      </c>
      <c r="B15" s="132"/>
      <c r="C15" s="276"/>
      <c r="D15" s="277">
        <v>625007</v>
      </c>
      <c r="E15" s="278" t="s">
        <v>28</v>
      </c>
      <c r="F15" s="279">
        <v>1255.51</v>
      </c>
      <c r="G15" s="279">
        <v>1474.63</v>
      </c>
      <c r="H15" s="279">
        <v>1300</v>
      </c>
      <c r="I15" s="280">
        <v>1600</v>
      </c>
      <c r="J15" s="281">
        <v>1600</v>
      </c>
      <c r="K15" s="281">
        <v>1600</v>
      </c>
      <c r="L15" s="281">
        <v>1600</v>
      </c>
    </row>
    <row r="16" spans="1:12" ht="24.75" customHeight="1">
      <c r="A16" s="39">
        <v>41</v>
      </c>
      <c r="B16" s="131"/>
      <c r="C16" s="276"/>
      <c r="D16" s="277">
        <v>637026</v>
      </c>
      <c r="E16" s="278" t="s">
        <v>53</v>
      </c>
      <c r="F16" s="279">
        <v>204</v>
      </c>
      <c r="G16" s="279">
        <v>160</v>
      </c>
      <c r="H16" s="279">
        <v>600</v>
      </c>
      <c r="I16" s="280">
        <v>750</v>
      </c>
      <c r="J16" s="281">
        <v>600</v>
      </c>
      <c r="K16" s="281">
        <v>600</v>
      </c>
      <c r="L16" s="281">
        <v>600</v>
      </c>
    </row>
    <row r="17" spans="1:14" ht="24.75" customHeight="1">
      <c r="A17" s="39">
        <v>41</v>
      </c>
      <c r="B17" s="131"/>
      <c r="C17" s="276"/>
      <c r="D17" s="282" t="s">
        <v>79</v>
      </c>
      <c r="E17" s="278" t="s">
        <v>34</v>
      </c>
      <c r="F17" s="279">
        <v>5181.5</v>
      </c>
      <c r="G17" s="279">
        <v>6182.5</v>
      </c>
      <c r="H17" s="279">
        <v>5000</v>
      </c>
      <c r="I17" s="280">
        <v>5000</v>
      </c>
      <c r="J17" s="281">
        <v>5000</v>
      </c>
      <c r="K17" s="281">
        <v>5000</v>
      </c>
      <c r="L17" s="281">
        <v>5000</v>
      </c>
      <c r="N17" s="111"/>
    </row>
    <row r="18" spans="1:12" ht="24.75" customHeight="1">
      <c r="A18" s="39">
        <v>41</v>
      </c>
      <c r="B18" s="131"/>
      <c r="C18" s="276"/>
      <c r="D18" s="282" t="s">
        <v>225</v>
      </c>
      <c r="E18" s="278" t="s">
        <v>33</v>
      </c>
      <c r="F18" s="279">
        <v>168.59</v>
      </c>
      <c r="G18" s="279">
        <v>225.94</v>
      </c>
      <c r="H18" s="279">
        <v>200</v>
      </c>
      <c r="I18" s="280">
        <v>260</v>
      </c>
      <c r="J18" s="281">
        <v>300</v>
      </c>
      <c r="K18" s="281">
        <v>300</v>
      </c>
      <c r="L18" s="281">
        <v>300</v>
      </c>
    </row>
    <row r="19" spans="1:12" ht="24.75" customHeight="1">
      <c r="A19" s="39">
        <v>41</v>
      </c>
      <c r="B19" s="131"/>
      <c r="C19" s="276"/>
      <c r="D19" s="282" t="s">
        <v>226</v>
      </c>
      <c r="E19" s="278" t="s">
        <v>37</v>
      </c>
      <c r="F19" s="279">
        <v>477</v>
      </c>
      <c r="G19" s="279">
        <v>669</v>
      </c>
      <c r="H19" s="279">
        <v>600</v>
      </c>
      <c r="I19" s="280">
        <v>600</v>
      </c>
      <c r="J19" s="281">
        <v>600</v>
      </c>
      <c r="K19" s="281">
        <v>600</v>
      </c>
      <c r="L19" s="281">
        <v>600</v>
      </c>
    </row>
    <row r="20" spans="1:12" ht="24.75" customHeight="1">
      <c r="A20" s="39">
        <v>41</v>
      </c>
      <c r="B20" s="132"/>
      <c r="C20" s="276"/>
      <c r="D20" s="277">
        <v>631001</v>
      </c>
      <c r="E20" s="278" t="s">
        <v>36</v>
      </c>
      <c r="F20" s="279">
        <v>1220.03</v>
      </c>
      <c r="G20" s="279">
        <v>1295.55</v>
      </c>
      <c r="H20" s="279">
        <v>1200</v>
      </c>
      <c r="I20" s="280">
        <v>1200</v>
      </c>
      <c r="J20" s="281">
        <v>1200</v>
      </c>
      <c r="K20" s="281">
        <v>1200</v>
      </c>
      <c r="L20" s="281">
        <v>1200</v>
      </c>
    </row>
    <row r="21" spans="1:12" ht="24.75" customHeight="1">
      <c r="A21" s="39">
        <v>41</v>
      </c>
      <c r="B21" s="132"/>
      <c r="C21" s="276"/>
      <c r="D21" s="277">
        <v>632003</v>
      </c>
      <c r="E21" s="278" t="s">
        <v>217</v>
      </c>
      <c r="F21" s="279">
        <v>322.05</v>
      </c>
      <c r="G21" s="279">
        <v>190</v>
      </c>
      <c r="H21" s="279">
        <v>250</v>
      </c>
      <c r="I21" s="280">
        <v>200</v>
      </c>
      <c r="J21" s="281">
        <v>200</v>
      </c>
      <c r="K21" s="281">
        <v>200</v>
      </c>
      <c r="L21" s="281">
        <v>200</v>
      </c>
    </row>
    <row r="22" spans="1:12" ht="24.75" customHeight="1">
      <c r="A22" s="39">
        <v>41</v>
      </c>
      <c r="B22" s="132"/>
      <c r="C22" s="276"/>
      <c r="D22" s="277">
        <v>635005</v>
      </c>
      <c r="E22" s="278" t="s">
        <v>218</v>
      </c>
      <c r="F22" s="283">
        <v>401.23</v>
      </c>
      <c r="G22" s="279">
        <v>399.49</v>
      </c>
      <c r="H22" s="279">
        <v>300</v>
      </c>
      <c r="I22" s="280">
        <v>400</v>
      </c>
      <c r="J22" s="281">
        <v>300</v>
      </c>
      <c r="K22" s="281">
        <v>300</v>
      </c>
      <c r="L22" s="281">
        <v>300</v>
      </c>
    </row>
    <row r="23" spans="1:13" ht="24.75" customHeight="1">
      <c r="A23" s="110">
        <v>41</v>
      </c>
      <c r="B23" s="133"/>
      <c r="C23" s="284"/>
      <c r="D23" s="285">
        <v>632003</v>
      </c>
      <c r="E23" s="286" t="s">
        <v>56</v>
      </c>
      <c r="F23" s="283">
        <v>0</v>
      </c>
      <c r="G23" s="283">
        <v>0</v>
      </c>
      <c r="H23" s="283">
        <v>0</v>
      </c>
      <c r="I23" s="287">
        <v>0</v>
      </c>
      <c r="J23" s="288">
        <v>0</v>
      </c>
      <c r="K23" s="288">
        <v>0</v>
      </c>
      <c r="L23" s="288">
        <v>0</v>
      </c>
      <c r="M23" s="75"/>
    </row>
    <row r="24" spans="1:12" ht="24.75" customHeight="1">
      <c r="A24" s="110">
        <v>41</v>
      </c>
      <c r="B24" s="133"/>
      <c r="C24" s="284"/>
      <c r="D24" s="285">
        <v>635006</v>
      </c>
      <c r="E24" s="286" t="s">
        <v>31</v>
      </c>
      <c r="F24" s="283">
        <v>0</v>
      </c>
      <c r="G24" s="283">
        <v>0</v>
      </c>
      <c r="H24" s="283">
        <v>0</v>
      </c>
      <c r="I24" s="287">
        <v>0</v>
      </c>
      <c r="J24" s="288">
        <v>0</v>
      </c>
      <c r="K24" s="288">
        <v>0</v>
      </c>
      <c r="L24" s="288">
        <v>0</v>
      </c>
    </row>
    <row r="25" spans="1:12" ht="24.75" customHeight="1">
      <c r="A25" s="39">
        <v>41</v>
      </c>
      <c r="B25" s="132"/>
      <c r="C25" s="276"/>
      <c r="D25" s="277">
        <v>637014</v>
      </c>
      <c r="E25" s="278" t="s">
        <v>32</v>
      </c>
      <c r="F25" s="279">
        <v>1362.07</v>
      </c>
      <c r="G25" s="279">
        <v>1897.61</v>
      </c>
      <c r="H25" s="279">
        <v>1500</v>
      </c>
      <c r="I25" s="280">
        <v>1500</v>
      </c>
      <c r="J25" s="281">
        <v>1500</v>
      </c>
      <c r="K25" s="281">
        <v>1500</v>
      </c>
      <c r="L25" s="281">
        <v>1500</v>
      </c>
    </row>
    <row r="26" spans="1:12" ht="24.75" customHeight="1">
      <c r="A26" s="39">
        <v>41</v>
      </c>
      <c r="B26" s="132"/>
      <c r="C26" s="276"/>
      <c r="D26" s="277">
        <v>633006</v>
      </c>
      <c r="E26" s="278" t="s">
        <v>84</v>
      </c>
      <c r="F26" s="279">
        <v>270.26</v>
      </c>
      <c r="G26" s="279">
        <v>223.86</v>
      </c>
      <c r="H26" s="279">
        <v>500</v>
      </c>
      <c r="I26" s="280">
        <v>250</v>
      </c>
      <c r="J26" s="281">
        <v>300</v>
      </c>
      <c r="K26" s="281">
        <v>300</v>
      </c>
      <c r="L26" s="281">
        <v>300</v>
      </c>
    </row>
    <row r="27" spans="1:12" ht="24.75" customHeight="1">
      <c r="A27" s="39">
        <v>41</v>
      </c>
      <c r="B27" s="132"/>
      <c r="C27" s="276"/>
      <c r="D27" s="277">
        <v>634002</v>
      </c>
      <c r="E27" s="278" t="s">
        <v>152</v>
      </c>
      <c r="F27" s="279">
        <v>1596.33</v>
      </c>
      <c r="G27" s="279">
        <v>0</v>
      </c>
      <c r="H27" s="279">
        <v>0</v>
      </c>
      <c r="I27" s="280">
        <v>0</v>
      </c>
      <c r="J27" s="281">
        <v>0</v>
      </c>
      <c r="K27" s="281">
        <v>0</v>
      </c>
      <c r="L27" s="281">
        <v>0</v>
      </c>
    </row>
    <row r="28" spans="1:12" ht="24.75" customHeight="1">
      <c r="A28" s="39">
        <v>41</v>
      </c>
      <c r="B28" s="132"/>
      <c r="C28" s="276"/>
      <c r="D28" s="277" t="s">
        <v>88</v>
      </c>
      <c r="E28" s="278" t="s">
        <v>89</v>
      </c>
      <c r="F28" s="279">
        <v>2511.36</v>
      </c>
      <c r="G28" s="279">
        <v>5733.4</v>
      </c>
      <c r="H28" s="279">
        <v>1500</v>
      </c>
      <c r="I28" s="280">
        <v>1500</v>
      </c>
      <c r="J28" s="281">
        <v>1500</v>
      </c>
      <c r="K28" s="281">
        <v>1500</v>
      </c>
      <c r="L28" s="281">
        <v>1500</v>
      </c>
    </row>
    <row r="29" spans="1:12" ht="24.75" customHeight="1">
      <c r="A29" s="39">
        <v>41</v>
      </c>
      <c r="B29" s="132"/>
      <c r="C29" s="276"/>
      <c r="D29" s="277">
        <v>633009</v>
      </c>
      <c r="E29" s="278" t="s">
        <v>30</v>
      </c>
      <c r="F29" s="279">
        <v>367.34</v>
      </c>
      <c r="G29" s="279">
        <v>725.82</v>
      </c>
      <c r="H29" s="279">
        <v>200</v>
      </c>
      <c r="I29" s="280">
        <v>200</v>
      </c>
      <c r="J29" s="281">
        <v>200</v>
      </c>
      <c r="K29" s="281">
        <v>200</v>
      </c>
      <c r="L29" s="281">
        <v>200</v>
      </c>
    </row>
    <row r="30" spans="1:12" ht="24.75" customHeight="1">
      <c r="A30" s="39">
        <v>41</v>
      </c>
      <c r="B30" s="132"/>
      <c r="C30" s="276"/>
      <c r="D30" s="277">
        <v>633010</v>
      </c>
      <c r="E30" s="278" t="s">
        <v>81</v>
      </c>
      <c r="F30" s="279">
        <v>602.25</v>
      </c>
      <c r="G30" s="279">
        <v>317.74</v>
      </c>
      <c r="H30" s="279">
        <v>500</v>
      </c>
      <c r="I30" s="280">
        <v>250</v>
      </c>
      <c r="J30" s="281">
        <v>500</v>
      </c>
      <c r="K30" s="281">
        <v>500</v>
      </c>
      <c r="L30" s="281">
        <v>500</v>
      </c>
    </row>
    <row r="31" spans="1:12" s="75" customFormat="1" ht="24.75" customHeight="1">
      <c r="A31" s="39">
        <v>41</v>
      </c>
      <c r="B31" s="134"/>
      <c r="C31" s="276"/>
      <c r="D31" s="277" t="s">
        <v>179</v>
      </c>
      <c r="E31" s="278" t="s">
        <v>85</v>
      </c>
      <c r="F31" s="279">
        <v>184.42</v>
      </c>
      <c r="G31" s="279">
        <v>85.6</v>
      </c>
      <c r="H31" s="279">
        <v>150</v>
      </c>
      <c r="I31" s="280">
        <v>100</v>
      </c>
      <c r="J31" s="281">
        <v>150</v>
      </c>
      <c r="K31" s="281">
        <v>150</v>
      </c>
      <c r="L31" s="281">
        <v>150</v>
      </c>
    </row>
    <row r="32" spans="1:12" ht="24.75" customHeight="1">
      <c r="A32" s="39">
        <v>41</v>
      </c>
      <c r="B32" s="132"/>
      <c r="C32" s="276"/>
      <c r="D32" s="277">
        <v>633016</v>
      </c>
      <c r="E32" s="278" t="s">
        <v>17</v>
      </c>
      <c r="F32" s="279">
        <v>496.6</v>
      </c>
      <c r="G32" s="279">
        <v>198.56</v>
      </c>
      <c r="H32" s="279">
        <v>700</v>
      </c>
      <c r="I32" s="280">
        <v>500</v>
      </c>
      <c r="J32" s="281">
        <v>700</v>
      </c>
      <c r="K32" s="281">
        <v>700</v>
      </c>
      <c r="L32" s="281">
        <v>700</v>
      </c>
    </row>
    <row r="33" spans="1:12" ht="24.75" customHeight="1">
      <c r="A33" s="39">
        <v>41</v>
      </c>
      <c r="B33" s="132"/>
      <c r="C33" s="276"/>
      <c r="D33" s="277">
        <v>632002</v>
      </c>
      <c r="E33" s="278" t="s">
        <v>227</v>
      </c>
      <c r="F33" s="279">
        <v>173.69</v>
      </c>
      <c r="G33" s="279">
        <v>278.68</v>
      </c>
      <c r="H33" s="279">
        <v>200</v>
      </c>
      <c r="I33" s="280">
        <v>200</v>
      </c>
      <c r="J33" s="281">
        <v>200</v>
      </c>
      <c r="K33" s="281">
        <v>200</v>
      </c>
      <c r="L33" s="281">
        <v>200</v>
      </c>
    </row>
    <row r="34" spans="1:12" ht="24.75" customHeight="1">
      <c r="A34" s="39">
        <v>41</v>
      </c>
      <c r="B34" s="132"/>
      <c r="C34" s="276"/>
      <c r="D34" s="277">
        <v>634003</v>
      </c>
      <c r="E34" s="278" t="s">
        <v>60</v>
      </c>
      <c r="F34" s="279">
        <v>605.26</v>
      </c>
      <c r="G34" s="279">
        <v>358.88</v>
      </c>
      <c r="H34" s="279">
        <v>300</v>
      </c>
      <c r="I34" s="280">
        <v>400</v>
      </c>
      <c r="J34" s="281">
        <v>300</v>
      </c>
      <c r="K34" s="281">
        <v>300</v>
      </c>
      <c r="L34" s="281">
        <v>300</v>
      </c>
    </row>
    <row r="35" spans="1:12" ht="24.75" customHeight="1">
      <c r="A35" s="39">
        <v>41</v>
      </c>
      <c r="B35" s="132"/>
      <c r="C35" s="276"/>
      <c r="D35" s="277">
        <v>635002</v>
      </c>
      <c r="E35" s="278" t="s">
        <v>38</v>
      </c>
      <c r="F35" s="279">
        <v>496.68</v>
      </c>
      <c r="G35" s="279">
        <v>664.38</v>
      </c>
      <c r="H35" s="279">
        <v>600</v>
      </c>
      <c r="I35" s="280">
        <v>300</v>
      </c>
      <c r="J35" s="281">
        <v>600</v>
      </c>
      <c r="K35" s="281">
        <v>600</v>
      </c>
      <c r="L35" s="281">
        <v>600</v>
      </c>
    </row>
    <row r="36" spans="1:12" ht="24.75" customHeight="1">
      <c r="A36" s="39" t="s">
        <v>311</v>
      </c>
      <c r="B36" s="132"/>
      <c r="C36" s="276"/>
      <c r="D36" s="277">
        <v>633004</v>
      </c>
      <c r="E36" s="278" t="s">
        <v>270</v>
      </c>
      <c r="F36" s="279">
        <v>0</v>
      </c>
      <c r="G36" s="279">
        <v>564</v>
      </c>
      <c r="H36" s="279">
        <v>0</v>
      </c>
      <c r="I36" s="280">
        <v>0</v>
      </c>
      <c r="J36" s="281">
        <v>0</v>
      </c>
      <c r="K36" s="281">
        <v>0</v>
      </c>
      <c r="L36" s="281">
        <v>0</v>
      </c>
    </row>
    <row r="37" spans="1:12" ht="24.75" customHeight="1">
      <c r="A37" s="39" t="s">
        <v>311</v>
      </c>
      <c r="B37" s="132"/>
      <c r="C37" s="276"/>
      <c r="D37" s="277">
        <v>633004</v>
      </c>
      <c r="E37" s="278" t="s">
        <v>268</v>
      </c>
      <c r="F37" s="279">
        <v>0</v>
      </c>
      <c r="G37" s="279">
        <v>1500</v>
      </c>
      <c r="H37" s="279">
        <v>0</v>
      </c>
      <c r="I37" s="280">
        <v>0</v>
      </c>
      <c r="J37" s="281">
        <v>0</v>
      </c>
      <c r="K37" s="281">
        <v>0</v>
      </c>
      <c r="L37" s="281">
        <v>0</v>
      </c>
    </row>
    <row r="38" spans="1:12" ht="24.75" customHeight="1">
      <c r="A38" s="39">
        <v>111</v>
      </c>
      <c r="B38" s="132"/>
      <c r="C38" s="276"/>
      <c r="D38" s="277">
        <v>633006</v>
      </c>
      <c r="E38" s="278" t="s">
        <v>329</v>
      </c>
      <c r="F38" s="279">
        <v>100.98</v>
      </c>
      <c r="G38" s="279">
        <v>104.94</v>
      </c>
      <c r="H38" s="279">
        <v>100</v>
      </c>
      <c r="I38" s="280">
        <v>110</v>
      </c>
      <c r="J38" s="281">
        <v>110</v>
      </c>
      <c r="K38" s="281">
        <v>110</v>
      </c>
      <c r="L38" s="281">
        <v>110</v>
      </c>
    </row>
    <row r="39" spans="1:12" ht="24.75" customHeight="1">
      <c r="A39" s="39">
        <v>111</v>
      </c>
      <c r="B39" s="132"/>
      <c r="C39" s="276"/>
      <c r="D39" s="277" t="s">
        <v>88</v>
      </c>
      <c r="E39" s="278" t="s">
        <v>330</v>
      </c>
      <c r="F39" s="283">
        <v>24.4</v>
      </c>
      <c r="G39" s="279">
        <v>22.8</v>
      </c>
      <c r="H39" s="279">
        <v>25</v>
      </c>
      <c r="I39" s="280">
        <v>25</v>
      </c>
      <c r="J39" s="281">
        <v>25</v>
      </c>
      <c r="K39" s="281">
        <v>25</v>
      </c>
      <c r="L39" s="281">
        <v>25</v>
      </c>
    </row>
    <row r="40" spans="1:12" ht="24.75" customHeight="1">
      <c r="A40" s="157"/>
      <c r="B40" s="135"/>
      <c r="C40" s="272">
        <v>112</v>
      </c>
      <c r="D40" s="289" t="s">
        <v>133</v>
      </c>
      <c r="E40" s="290"/>
      <c r="F40" s="291">
        <f aca="true" t="shared" si="1" ref="F40:L40">SUM(F41:F52)</f>
        <v>541.76</v>
      </c>
      <c r="G40" s="291">
        <f t="shared" si="1"/>
        <v>1340.56</v>
      </c>
      <c r="H40" s="291">
        <f t="shared" si="1"/>
        <v>600</v>
      </c>
      <c r="I40" s="291">
        <f t="shared" si="1"/>
        <v>2101.78</v>
      </c>
      <c r="J40" s="291">
        <f t="shared" si="1"/>
        <v>1900</v>
      </c>
      <c r="K40" s="291">
        <f t="shared" si="1"/>
        <v>580</v>
      </c>
      <c r="L40" s="291">
        <f t="shared" si="1"/>
        <v>580</v>
      </c>
    </row>
    <row r="41" spans="1:12" s="4" customFormat="1" ht="24.75" customHeight="1">
      <c r="A41" s="123"/>
      <c r="B41" s="136"/>
      <c r="C41" s="294">
        <v>111</v>
      </c>
      <c r="D41" s="277"/>
      <c r="E41" s="278" t="s">
        <v>334</v>
      </c>
      <c r="F41" s="279">
        <v>0</v>
      </c>
      <c r="G41" s="279">
        <v>0</v>
      </c>
      <c r="H41" s="279">
        <v>0</v>
      </c>
      <c r="I41" s="280">
        <v>1320</v>
      </c>
      <c r="J41" s="281">
        <v>1320</v>
      </c>
      <c r="K41" s="281">
        <v>0</v>
      </c>
      <c r="L41" s="281">
        <v>0</v>
      </c>
    </row>
    <row r="42" spans="1:12" s="4" customFormat="1" ht="24.75" customHeight="1">
      <c r="A42" s="123">
        <v>111</v>
      </c>
      <c r="B42" s="136"/>
      <c r="C42" s="294"/>
      <c r="D42" s="277" t="s">
        <v>325</v>
      </c>
      <c r="E42" s="278" t="s">
        <v>221</v>
      </c>
      <c r="F42" s="279">
        <v>5</v>
      </c>
      <c r="G42" s="279">
        <v>11.95</v>
      </c>
      <c r="H42" s="279">
        <v>0</v>
      </c>
      <c r="I42" s="280">
        <v>5</v>
      </c>
      <c r="J42" s="281">
        <v>0</v>
      </c>
      <c r="K42" s="281">
        <v>0</v>
      </c>
      <c r="L42" s="281">
        <v>0</v>
      </c>
    </row>
    <row r="43" spans="1:12" s="4" customFormat="1" ht="24.75" customHeight="1">
      <c r="A43" s="123">
        <v>111</v>
      </c>
      <c r="B43" s="136"/>
      <c r="C43" s="294"/>
      <c r="D43" s="277">
        <v>632001</v>
      </c>
      <c r="E43" s="278" t="s">
        <v>116</v>
      </c>
      <c r="F43" s="279">
        <v>0</v>
      </c>
      <c r="G43" s="279">
        <v>10.94</v>
      </c>
      <c r="H43" s="279">
        <v>0</v>
      </c>
      <c r="I43" s="280">
        <v>0</v>
      </c>
      <c r="J43" s="281">
        <v>0</v>
      </c>
      <c r="K43" s="281">
        <v>0</v>
      </c>
      <c r="L43" s="281">
        <v>0</v>
      </c>
    </row>
    <row r="44" spans="1:12" ht="24.75" customHeight="1">
      <c r="A44" s="39">
        <v>111</v>
      </c>
      <c r="B44" s="132"/>
      <c r="C44" s="276"/>
      <c r="D44" s="277">
        <v>633006</v>
      </c>
      <c r="E44" s="278" t="s">
        <v>220</v>
      </c>
      <c r="F44" s="279">
        <v>26.9</v>
      </c>
      <c r="G44" s="279">
        <v>25</v>
      </c>
      <c r="H44" s="279">
        <v>300</v>
      </c>
      <c r="I44" s="280">
        <v>93.6</v>
      </c>
      <c r="J44" s="281">
        <v>280</v>
      </c>
      <c r="K44" s="281">
        <v>280</v>
      </c>
      <c r="L44" s="281">
        <v>280</v>
      </c>
    </row>
    <row r="45" spans="1:12" ht="24.75" customHeight="1">
      <c r="A45" s="39">
        <v>111</v>
      </c>
      <c r="B45" s="132"/>
      <c r="C45" s="276"/>
      <c r="D45" s="277">
        <v>637026</v>
      </c>
      <c r="E45" s="278" t="s">
        <v>336</v>
      </c>
      <c r="F45" s="279">
        <v>353.1</v>
      </c>
      <c r="G45" s="279">
        <v>813.16</v>
      </c>
      <c r="H45" s="279">
        <v>300</v>
      </c>
      <c r="I45" s="280">
        <v>516.2</v>
      </c>
      <c r="J45" s="281">
        <v>300</v>
      </c>
      <c r="K45" s="281">
        <v>300</v>
      </c>
      <c r="L45" s="281">
        <v>300</v>
      </c>
    </row>
    <row r="46" spans="1:12" ht="24.75" customHeight="1">
      <c r="A46" s="39">
        <v>111</v>
      </c>
      <c r="B46" s="132"/>
      <c r="C46" s="276"/>
      <c r="D46" s="277" t="s">
        <v>324</v>
      </c>
      <c r="E46" s="278" t="s">
        <v>340</v>
      </c>
      <c r="F46" s="279">
        <v>0</v>
      </c>
      <c r="G46" s="279">
        <v>5</v>
      </c>
      <c r="H46" s="279">
        <v>0</v>
      </c>
      <c r="I46" s="280">
        <v>0</v>
      </c>
      <c r="J46" s="281">
        <v>0</v>
      </c>
      <c r="K46" s="281">
        <v>0</v>
      </c>
      <c r="L46" s="281">
        <v>0</v>
      </c>
    </row>
    <row r="47" spans="1:12" ht="24.75" customHeight="1">
      <c r="A47" s="39">
        <v>111</v>
      </c>
      <c r="B47" s="132"/>
      <c r="C47" s="276"/>
      <c r="D47" s="277">
        <v>634004</v>
      </c>
      <c r="E47" s="278" t="s">
        <v>338</v>
      </c>
      <c r="F47" s="279">
        <v>10</v>
      </c>
      <c r="G47" s="279">
        <v>40</v>
      </c>
      <c r="H47" s="279">
        <v>0</v>
      </c>
      <c r="I47" s="280">
        <v>0</v>
      </c>
      <c r="J47" s="281">
        <v>0</v>
      </c>
      <c r="K47" s="281">
        <v>0</v>
      </c>
      <c r="L47" s="281">
        <v>0</v>
      </c>
    </row>
    <row r="48" spans="1:12" ht="24.75" customHeight="1">
      <c r="A48" s="39">
        <v>111</v>
      </c>
      <c r="B48" s="132"/>
      <c r="C48" s="276"/>
      <c r="D48" s="277">
        <v>633006</v>
      </c>
      <c r="E48" s="278" t="s">
        <v>339</v>
      </c>
      <c r="F48" s="279">
        <v>15</v>
      </c>
      <c r="G48" s="279">
        <v>15</v>
      </c>
      <c r="H48" s="279">
        <v>0</v>
      </c>
      <c r="I48" s="280">
        <v>10</v>
      </c>
      <c r="J48" s="281">
        <v>0</v>
      </c>
      <c r="K48" s="281">
        <v>0</v>
      </c>
      <c r="L48" s="281">
        <v>0</v>
      </c>
    </row>
    <row r="49" spans="1:12" ht="24.75" customHeight="1">
      <c r="A49" s="39">
        <v>111</v>
      </c>
      <c r="B49" s="132"/>
      <c r="C49" s="276"/>
      <c r="D49" s="277">
        <v>633016</v>
      </c>
      <c r="E49" s="278" t="s">
        <v>337</v>
      </c>
      <c r="F49" s="279">
        <v>0</v>
      </c>
      <c r="G49" s="279">
        <v>39.64</v>
      </c>
      <c r="H49" s="279">
        <v>0</v>
      </c>
      <c r="I49" s="280">
        <v>16.99</v>
      </c>
      <c r="J49" s="281">
        <v>0</v>
      </c>
      <c r="K49" s="281">
        <v>0</v>
      </c>
      <c r="L49" s="281">
        <v>0</v>
      </c>
    </row>
    <row r="50" spans="1:12" ht="24.75" customHeight="1">
      <c r="A50" s="39">
        <v>111</v>
      </c>
      <c r="B50" s="132"/>
      <c r="C50" s="276"/>
      <c r="D50" s="277">
        <v>635006</v>
      </c>
      <c r="E50" s="278" t="s">
        <v>222</v>
      </c>
      <c r="F50" s="279">
        <v>24.52</v>
      </c>
      <c r="G50" s="279">
        <v>39.29</v>
      </c>
      <c r="H50" s="279">
        <v>0</v>
      </c>
      <c r="I50" s="280">
        <v>0</v>
      </c>
      <c r="J50" s="281">
        <v>0</v>
      </c>
      <c r="K50" s="281">
        <v>0</v>
      </c>
      <c r="L50" s="281">
        <v>0</v>
      </c>
    </row>
    <row r="51" spans="1:12" ht="24.75" customHeight="1">
      <c r="A51" s="39">
        <v>111</v>
      </c>
      <c r="B51" s="132"/>
      <c r="C51" s="276"/>
      <c r="D51" s="277">
        <v>637014</v>
      </c>
      <c r="E51" s="278" t="s">
        <v>341</v>
      </c>
      <c r="F51" s="279">
        <v>65.4</v>
      </c>
      <c r="G51" s="279">
        <v>218</v>
      </c>
      <c r="H51" s="279">
        <v>0</v>
      </c>
      <c r="I51" s="280">
        <v>81.2</v>
      </c>
      <c r="J51" s="281">
        <v>0</v>
      </c>
      <c r="K51" s="281">
        <v>0</v>
      </c>
      <c r="L51" s="281">
        <v>0</v>
      </c>
    </row>
    <row r="52" spans="1:12" ht="24.75" customHeight="1">
      <c r="A52" s="39">
        <v>111</v>
      </c>
      <c r="B52" s="132"/>
      <c r="C52" s="276"/>
      <c r="D52" s="277">
        <v>621</v>
      </c>
      <c r="E52" s="278" t="s">
        <v>223</v>
      </c>
      <c r="F52" s="279">
        <v>41.84</v>
      </c>
      <c r="G52" s="279">
        <v>122.58</v>
      </c>
      <c r="H52" s="279">
        <v>0</v>
      </c>
      <c r="I52" s="280">
        <v>58.79</v>
      </c>
      <c r="J52" s="281">
        <v>0</v>
      </c>
      <c r="K52" s="281">
        <v>0</v>
      </c>
      <c r="L52" s="281">
        <v>0</v>
      </c>
    </row>
    <row r="53" spans="1:12" ht="24.75" customHeight="1">
      <c r="A53" s="39"/>
      <c r="B53" s="132"/>
      <c r="C53" s="276"/>
      <c r="D53" s="277">
        <v>633006</v>
      </c>
      <c r="E53" s="278" t="s">
        <v>219</v>
      </c>
      <c r="F53" s="279">
        <v>0</v>
      </c>
      <c r="G53" s="279">
        <v>18.93</v>
      </c>
      <c r="H53" s="279">
        <v>0</v>
      </c>
      <c r="I53" s="280">
        <v>15</v>
      </c>
      <c r="J53" s="281">
        <v>0</v>
      </c>
      <c r="K53" s="281">
        <v>0</v>
      </c>
      <c r="L53" s="281">
        <v>0</v>
      </c>
    </row>
    <row r="54" spans="1:12" ht="24.75" customHeight="1">
      <c r="A54" s="157"/>
      <c r="B54" s="135"/>
      <c r="C54" s="272">
        <v>112</v>
      </c>
      <c r="D54" s="343" t="s">
        <v>210</v>
      </c>
      <c r="E54" s="342"/>
      <c r="F54" s="291">
        <f aca="true" t="shared" si="2" ref="F54:L54">SUM(F55:F63)</f>
        <v>3988.42</v>
      </c>
      <c r="G54" s="291">
        <f t="shared" si="2"/>
        <v>3734.5399999999995</v>
      </c>
      <c r="H54" s="291">
        <f t="shared" si="2"/>
        <v>3200</v>
      </c>
      <c r="I54" s="292">
        <f t="shared" si="2"/>
        <v>3251</v>
      </c>
      <c r="J54" s="293">
        <f t="shared" si="2"/>
        <v>3130</v>
      </c>
      <c r="K54" s="293">
        <f t="shared" si="2"/>
        <v>3130</v>
      </c>
      <c r="L54" s="293">
        <f t="shared" si="2"/>
        <v>3130</v>
      </c>
    </row>
    <row r="55" spans="1:12" ht="24.75" customHeight="1">
      <c r="A55" s="100">
        <v>41</v>
      </c>
      <c r="B55" s="137"/>
      <c r="C55" s="284"/>
      <c r="D55" s="285">
        <v>632003</v>
      </c>
      <c r="E55" s="295" t="s">
        <v>119</v>
      </c>
      <c r="F55" s="283">
        <v>114.58</v>
      </c>
      <c r="G55" s="283">
        <v>115.56</v>
      </c>
      <c r="H55" s="283">
        <v>130</v>
      </c>
      <c r="I55" s="287">
        <v>56</v>
      </c>
      <c r="J55" s="288">
        <v>60</v>
      </c>
      <c r="K55" s="288">
        <v>60</v>
      </c>
      <c r="L55" s="288">
        <v>60</v>
      </c>
    </row>
    <row r="56" spans="1:12" ht="24.75" customHeight="1">
      <c r="A56" s="39">
        <v>41</v>
      </c>
      <c r="B56" s="132"/>
      <c r="C56" s="276"/>
      <c r="D56" s="277">
        <v>637012</v>
      </c>
      <c r="E56" s="278" t="s">
        <v>35</v>
      </c>
      <c r="F56" s="279">
        <v>65.94</v>
      </c>
      <c r="G56" s="279">
        <v>86.54</v>
      </c>
      <c r="H56" s="279">
        <v>70</v>
      </c>
      <c r="I56" s="280">
        <v>75</v>
      </c>
      <c r="J56" s="281">
        <v>70</v>
      </c>
      <c r="K56" s="281">
        <v>70</v>
      </c>
      <c r="L56" s="281">
        <v>70</v>
      </c>
    </row>
    <row r="57" spans="1:12" ht="24.75" customHeight="1">
      <c r="A57" s="39">
        <v>41</v>
      </c>
      <c r="B57" s="132"/>
      <c r="C57" s="276"/>
      <c r="D57" s="277">
        <v>637031</v>
      </c>
      <c r="E57" s="278" t="s">
        <v>252</v>
      </c>
      <c r="F57" s="279">
        <v>27.3</v>
      </c>
      <c r="G57" s="279">
        <v>0</v>
      </c>
      <c r="H57" s="279">
        <v>0</v>
      </c>
      <c r="I57" s="280">
        <v>0</v>
      </c>
      <c r="J57" s="281">
        <v>0</v>
      </c>
      <c r="K57" s="281">
        <v>0</v>
      </c>
      <c r="L57" s="281">
        <v>0</v>
      </c>
    </row>
    <row r="58" spans="1:12" ht="24.75" customHeight="1">
      <c r="A58" s="39">
        <v>41</v>
      </c>
      <c r="B58" s="132"/>
      <c r="C58" s="276"/>
      <c r="D58" s="277">
        <v>634005</v>
      </c>
      <c r="E58" s="278" t="s">
        <v>153</v>
      </c>
      <c r="F58" s="279">
        <v>1338.57</v>
      </c>
      <c r="G58" s="279">
        <v>405.9</v>
      </c>
      <c r="H58" s="279">
        <v>500</v>
      </c>
      <c r="I58" s="280">
        <v>200</v>
      </c>
      <c r="J58" s="281">
        <v>500</v>
      </c>
      <c r="K58" s="281">
        <v>500</v>
      </c>
      <c r="L58" s="281">
        <v>500</v>
      </c>
    </row>
    <row r="59" spans="1:12" ht="24.75" customHeight="1">
      <c r="A59" s="39">
        <v>41</v>
      </c>
      <c r="B59" s="132"/>
      <c r="C59" s="276"/>
      <c r="D59" s="277">
        <v>637011</v>
      </c>
      <c r="E59" s="278" t="s">
        <v>182</v>
      </c>
      <c r="F59" s="279">
        <v>0</v>
      </c>
      <c r="G59" s="279">
        <v>500</v>
      </c>
      <c r="H59" s="279">
        <v>200</v>
      </c>
      <c r="I59" s="280">
        <v>300</v>
      </c>
      <c r="J59" s="281">
        <v>200</v>
      </c>
      <c r="K59" s="281">
        <v>200</v>
      </c>
      <c r="L59" s="281">
        <v>200</v>
      </c>
    </row>
    <row r="60" spans="1:12" ht="24.75" customHeight="1">
      <c r="A60" s="39">
        <v>41</v>
      </c>
      <c r="B60" s="132"/>
      <c r="C60" s="276"/>
      <c r="D60" s="277">
        <v>633018</v>
      </c>
      <c r="E60" s="278" t="s">
        <v>105</v>
      </c>
      <c r="F60" s="279">
        <v>70</v>
      </c>
      <c r="G60" s="279">
        <v>220</v>
      </c>
      <c r="H60" s="279">
        <v>100</v>
      </c>
      <c r="I60" s="280">
        <v>200</v>
      </c>
      <c r="J60" s="281">
        <v>100</v>
      </c>
      <c r="K60" s="281">
        <v>100</v>
      </c>
      <c r="L60" s="281">
        <v>100</v>
      </c>
    </row>
    <row r="61" spans="1:12" ht="24.75" customHeight="1">
      <c r="A61" s="39">
        <v>41</v>
      </c>
      <c r="B61" s="132"/>
      <c r="C61" s="276"/>
      <c r="D61" s="277">
        <v>637005</v>
      </c>
      <c r="E61" s="278" t="s">
        <v>82</v>
      </c>
      <c r="F61" s="279">
        <v>500</v>
      </c>
      <c r="G61" s="279">
        <v>400</v>
      </c>
      <c r="H61" s="279">
        <v>400</v>
      </c>
      <c r="I61" s="280">
        <v>310</v>
      </c>
      <c r="J61" s="281">
        <v>400</v>
      </c>
      <c r="K61" s="281">
        <v>400</v>
      </c>
      <c r="L61" s="281">
        <v>400</v>
      </c>
    </row>
    <row r="62" spans="1:12" ht="24.75" customHeight="1">
      <c r="A62" s="39">
        <v>41</v>
      </c>
      <c r="B62" s="132"/>
      <c r="C62" s="276"/>
      <c r="D62" s="277">
        <v>641012</v>
      </c>
      <c r="E62" s="278" t="s">
        <v>212</v>
      </c>
      <c r="F62" s="279">
        <v>974.32</v>
      </c>
      <c r="G62" s="279">
        <v>1320.86</v>
      </c>
      <c r="H62" s="279">
        <v>1000</v>
      </c>
      <c r="I62" s="280">
        <v>1310</v>
      </c>
      <c r="J62" s="281">
        <v>1000</v>
      </c>
      <c r="K62" s="281">
        <v>1000</v>
      </c>
      <c r="L62" s="281">
        <v>1000</v>
      </c>
    </row>
    <row r="63" spans="1:12" ht="24.75" customHeight="1">
      <c r="A63" s="39">
        <v>41</v>
      </c>
      <c r="B63" s="132"/>
      <c r="C63" s="276"/>
      <c r="D63" s="277">
        <v>642006</v>
      </c>
      <c r="E63" s="278" t="s">
        <v>213</v>
      </c>
      <c r="F63" s="279">
        <v>897.71</v>
      </c>
      <c r="G63" s="279">
        <v>685.68</v>
      </c>
      <c r="H63" s="279">
        <v>800</v>
      </c>
      <c r="I63" s="280">
        <v>800</v>
      </c>
      <c r="J63" s="281">
        <v>800</v>
      </c>
      <c r="K63" s="281">
        <v>800</v>
      </c>
      <c r="L63" s="281">
        <v>800</v>
      </c>
    </row>
    <row r="64" spans="1:12" ht="24.75" customHeight="1">
      <c r="A64" s="149"/>
      <c r="B64" s="138"/>
      <c r="C64" s="272">
        <v>320</v>
      </c>
      <c r="D64" s="342" t="s">
        <v>115</v>
      </c>
      <c r="E64" s="339"/>
      <c r="F64" s="291">
        <f aca="true" t="shared" si="3" ref="F64:L64">SUM(F65:F72)</f>
        <v>4615.969999999999</v>
      </c>
      <c r="G64" s="291">
        <f t="shared" si="3"/>
        <v>4500.04</v>
      </c>
      <c r="H64" s="291">
        <f t="shared" si="3"/>
        <v>4630</v>
      </c>
      <c r="I64" s="292">
        <f t="shared" si="3"/>
        <v>5000</v>
      </c>
      <c r="J64" s="293">
        <f t="shared" si="3"/>
        <v>4605</v>
      </c>
      <c r="K64" s="293">
        <f t="shared" si="3"/>
        <v>4605</v>
      </c>
      <c r="L64" s="293">
        <f t="shared" si="3"/>
        <v>4605</v>
      </c>
    </row>
    <row r="65" spans="1:12" ht="24.75" customHeight="1">
      <c r="A65" s="40">
        <v>41</v>
      </c>
      <c r="B65" s="139"/>
      <c r="C65" s="276"/>
      <c r="D65" s="296">
        <v>632001</v>
      </c>
      <c r="E65" s="278" t="s">
        <v>183</v>
      </c>
      <c r="F65" s="279">
        <v>356.85</v>
      </c>
      <c r="G65" s="279">
        <v>229</v>
      </c>
      <c r="H65" s="279">
        <v>400</v>
      </c>
      <c r="I65" s="280">
        <v>380</v>
      </c>
      <c r="J65" s="281">
        <v>400</v>
      </c>
      <c r="K65" s="281">
        <v>400</v>
      </c>
      <c r="L65" s="281">
        <v>400</v>
      </c>
    </row>
    <row r="66" spans="1:12" ht="24.75" customHeight="1">
      <c r="A66" s="40">
        <v>41</v>
      </c>
      <c r="B66" s="139"/>
      <c r="C66" s="276"/>
      <c r="D66" s="296" t="s">
        <v>228</v>
      </c>
      <c r="E66" s="278" t="s">
        <v>184</v>
      </c>
      <c r="F66" s="279">
        <v>499.95</v>
      </c>
      <c r="G66" s="279">
        <v>504.31</v>
      </c>
      <c r="H66" s="279">
        <v>250</v>
      </c>
      <c r="I66" s="280">
        <v>490</v>
      </c>
      <c r="J66" s="281">
        <v>250</v>
      </c>
      <c r="K66" s="281">
        <v>250</v>
      </c>
      <c r="L66" s="281">
        <v>250</v>
      </c>
    </row>
    <row r="67" spans="1:12" ht="24.75" customHeight="1">
      <c r="A67" s="40">
        <v>41</v>
      </c>
      <c r="B67" s="139"/>
      <c r="C67" s="276"/>
      <c r="D67" s="277">
        <v>637001</v>
      </c>
      <c r="E67" s="278" t="s">
        <v>118</v>
      </c>
      <c r="F67" s="279">
        <v>0</v>
      </c>
      <c r="G67" s="279">
        <v>0</v>
      </c>
      <c r="H67" s="279">
        <v>50</v>
      </c>
      <c r="I67" s="280">
        <v>50</v>
      </c>
      <c r="J67" s="281">
        <v>25</v>
      </c>
      <c r="K67" s="281">
        <v>25</v>
      </c>
      <c r="L67" s="281">
        <v>25</v>
      </c>
    </row>
    <row r="68" spans="1:12" s="98" customFormat="1" ht="24.75" customHeight="1">
      <c r="A68" s="112">
        <v>41</v>
      </c>
      <c r="B68" s="140"/>
      <c r="C68" s="284"/>
      <c r="D68" s="285">
        <v>633006</v>
      </c>
      <c r="E68" s="286" t="s">
        <v>90</v>
      </c>
      <c r="F68" s="283">
        <v>0</v>
      </c>
      <c r="G68" s="283">
        <v>0</v>
      </c>
      <c r="H68" s="283">
        <v>100</v>
      </c>
      <c r="I68" s="287">
        <v>250</v>
      </c>
      <c r="J68" s="288">
        <v>100</v>
      </c>
      <c r="K68" s="288">
        <v>100</v>
      </c>
      <c r="L68" s="288">
        <v>100</v>
      </c>
    </row>
    <row r="69" spans="1:12" ht="24.75" customHeight="1">
      <c r="A69" s="40">
        <v>41</v>
      </c>
      <c r="B69" s="139"/>
      <c r="C69" s="276"/>
      <c r="D69" s="277">
        <v>634003</v>
      </c>
      <c r="E69" s="278" t="s">
        <v>60</v>
      </c>
      <c r="F69" s="279">
        <v>138.19</v>
      </c>
      <c r="G69" s="279">
        <v>182.33</v>
      </c>
      <c r="H69" s="279">
        <v>100</v>
      </c>
      <c r="I69" s="280">
        <v>100</v>
      </c>
      <c r="J69" s="281">
        <v>100</v>
      </c>
      <c r="K69" s="281">
        <v>100</v>
      </c>
      <c r="L69" s="281">
        <v>100</v>
      </c>
    </row>
    <row r="70" spans="1:12" ht="24.75" customHeight="1">
      <c r="A70" s="40">
        <v>41</v>
      </c>
      <c r="B70" s="139"/>
      <c r="C70" s="276"/>
      <c r="D70" s="277">
        <v>641013</v>
      </c>
      <c r="E70" s="278" t="s">
        <v>265</v>
      </c>
      <c r="F70" s="279">
        <v>0</v>
      </c>
      <c r="G70" s="279">
        <v>0</v>
      </c>
      <c r="H70" s="279">
        <v>160</v>
      </c>
      <c r="I70" s="280">
        <v>160</v>
      </c>
      <c r="J70" s="281">
        <v>160</v>
      </c>
      <c r="K70" s="281">
        <v>160</v>
      </c>
      <c r="L70" s="281">
        <v>160</v>
      </c>
    </row>
    <row r="71" spans="1:12" ht="24.75" customHeight="1">
      <c r="A71" s="40" t="s">
        <v>104</v>
      </c>
      <c r="B71" s="139"/>
      <c r="C71" s="276"/>
      <c r="D71" s="296" t="s">
        <v>156</v>
      </c>
      <c r="E71" s="278" t="s">
        <v>234</v>
      </c>
      <c r="F71" s="279">
        <v>3000</v>
      </c>
      <c r="G71" s="279">
        <v>3091.2</v>
      </c>
      <c r="H71" s="279">
        <v>3000</v>
      </c>
      <c r="I71" s="280">
        <v>3000</v>
      </c>
      <c r="J71" s="281">
        <v>3000</v>
      </c>
      <c r="K71" s="281">
        <v>3000</v>
      </c>
      <c r="L71" s="281">
        <v>3000</v>
      </c>
    </row>
    <row r="72" spans="1:12" ht="24.75" customHeight="1">
      <c r="A72" s="40">
        <v>41</v>
      </c>
      <c r="B72" s="139"/>
      <c r="C72" s="276"/>
      <c r="D72" s="277">
        <v>641013</v>
      </c>
      <c r="E72" s="278" t="s">
        <v>216</v>
      </c>
      <c r="F72" s="279">
        <v>620.98</v>
      </c>
      <c r="G72" s="279">
        <v>493.2</v>
      </c>
      <c r="H72" s="279">
        <v>570</v>
      </c>
      <c r="I72" s="280">
        <v>570</v>
      </c>
      <c r="J72" s="281">
        <v>570</v>
      </c>
      <c r="K72" s="281">
        <v>570</v>
      </c>
      <c r="L72" s="281">
        <v>570</v>
      </c>
    </row>
    <row r="73" spans="1:12" ht="24.75" customHeight="1">
      <c r="A73" s="158"/>
      <c r="B73" s="141"/>
      <c r="C73" s="272">
        <v>451</v>
      </c>
      <c r="D73" s="297" t="s">
        <v>214</v>
      </c>
      <c r="E73" s="290"/>
      <c r="F73" s="291">
        <f aca="true" t="shared" si="4" ref="F73:K73">SUM(F74:F76)</f>
        <v>2132.48</v>
      </c>
      <c r="G73" s="291">
        <f t="shared" si="4"/>
        <v>399.05</v>
      </c>
      <c r="H73" s="291">
        <f t="shared" si="4"/>
        <v>360</v>
      </c>
      <c r="I73" s="292">
        <f t="shared" si="4"/>
        <v>487.01</v>
      </c>
      <c r="J73" s="293">
        <f t="shared" si="4"/>
        <v>500</v>
      </c>
      <c r="K73" s="293">
        <f t="shared" si="4"/>
        <v>500</v>
      </c>
      <c r="L73" s="293">
        <f>SUM(L74:L76)</f>
        <v>500</v>
      </c>
    </row>
    <row r="74" spans="1:12" ht="24.75" customHeight="1">
      <c r="A74" s="40" t="s">
        <v>104</v>
      </c>
      <c r="B74" s="139"/>
      <c r="C74" s="276"/>
      <c r="D74" s="277">
        <v>312011</v>
      </c>
      <c r="E74" s="278" t="s">
        <v>249</v>
      </c>
      <c r="F74" s="279">
        <v>1500</v>
      </c>
      <c r="G74" s="279">
        <v>0</v>
      </c>
      <c r="H74" s="279">
        <v>0</v>
      </c>
      <c r="I74" s="280">
        <v>0</v>
      </c>
      <c r="J74" s="281">
        <v>0</v>
      </c>
      <c r="K74" s="281">
        <v>0</v>
      </c>
      <c r="L74" s="281">
        <v>0</v>
      </c>
    </row>
    <row r="75" spans="1:12" ht="24.75" customHeight="1">
      <c r="A75" s="40">
        <v>41</v>
      </c>
      <c r="B75" s="139"/>
      <c r="C75" s="276"/>
      <c r="D75" s="277">
        <v>312011</v>
      </c>
      <c r="E75" s="278" t="s">
        <v>250</v>
      </c>
      <c r="F75" s="279">
        <v>279.6</v>
      </c>
      <c r="G75" s="279">
        <v>0</v>
      </c>
      <c r="H75" s="279">
        <v>0</v>
      </c>
      <c r="I75" s="280">
        <v>0</v>
      </c>
      <c r="J75" s="281">
        <v>0</v>
      </c>
      <c r="K75" s="281">
        <v>0</v>
      </c>
      <c r="L75" s="281">
        <v>0</v>
      </c>
    </row>
    <row r="76" spans="1:12" ht="24.75" customHeight="1">
      <c r="A76" s="40">
        <v>111</v>
      </c>
      <c r="B76" s="139"/>
      <c r="C76" s="276"/>
      <c r="D76" s="296" t="s">
        <v>88</v>
      </c>
      <c r="E76" s="278" t="s">
        <v>178</v>
      </c>
      <c r="F76" s="279">
        <v>352.88</v>
      </c>
      <c r="G76" s="279">
        <v>399.05</v>
      </c>
      <c r="H76" s="279">
        <v>360</v>
      </c>
      <c r="I76" s="280">
        <v>487.01</v>
      </c>
      <c r="J76" s="281">
        <v>500</v>
      </c>
      <c r="K76" s="281">
        <v>500</v>
      </c>
      <c r="L76" s="281">
        <v>500</v>
      </c>
    </row>
    <row r="77" spans="1:12" ht="24.75" customHeight="1">
      <c r="A77" s="155"/>
      <c r="B77" s="142"/>
      <c r="C77" s="272">
        <v>510</v>
      </c>
      <c r="D77" s="338" t="s">
        <v>323</v>
      </c>
      <c r="E77" s="339"/>
      <c r="F77" s="291">
        <f>SUM(F78:F79)</f>
        <v>6100.6</v>
      </c>
      <c r="G77" s="291">
        <f aca="true" t="shared" si="5" ref="G77:L77">SUM(G78:G79)</f>
        <v>6660.45</v>
      </c>
      <c r="H77" s="291">
        <f t="shared" si="5"/>
        <v>6700</v>
      </c>
      <c r="I77" s="292">
        <f t="shared" si="5"/>
        <v>8000</v>
      </c>
      <c r="J77" s="293">
        <f t="shared" si="5"/>
        <v>6700</v>
      </c>
      <c r="K77" s="293">
        <f t="shared" si="5"/>
        <v>6700</v>
      </c>
      <c r="L77" s="293">
        <f t="shared" si="5"/>
        <v>6700</v>
      </c>
    </row>
    <row r="78" spans="1:12" ht="24.75" customHeight="1">
      <c r="A78" s="40">
        <v>41</v>
      </c>
      <c r="B78" s="139"/>
      <c r="C78" s="276"/>
      <c r="D78" s="277">
        <v>637004</v>
      </c>
      <c r="E78" s="278" t="s">
        <v>40</v>
      </c>
      <c r="F78" s="279">
        <v>6100.6</v>
      </c>
      <c r="G78" s="279">
        <v>6660.45</v>
      </c>
      <c r="H78" s="279">
        <v>6500</v>
      </c>
      <c r="I78" s="280">
        <v>7600</v>
      </c>
      <c r="J78" s="281">
        <v>6500</v>
      </c>
      <c r="K78" s="281">
        <v>6500</v>
      </c>
      <c r="L78" s="281">
        <v>6500</v>
      </c>
    </row>
    <row r="79" spans="1:12" ht="24.75" customHeight="1">
      <c r="A79" s="40">
        <v>41</v>
      </c>
      <c r="B79" s="139"/>
      <c r="C79" s="276"/>
      <c r="D79" s="277">
        <v>633006</v>
      </c>
      <c r="E79" s="278" t="s">
        <v>173</v>
      </c>
      <c r="F79" s="279">
        <v>0</v>
      </c>
      <c r="G79" s="279">
        <v>0</v>
      </c>
      <c r="H79" s="279">
        <v>200</v>
      </c>
      <c r="I79" s="280">
        <v>400</v>
      </c>
      <c r="J79" s="281">
        <v>200</v>
      </c>
      <c r="K79" s="281">
        <v>200</v>
      </c>
      <c r="L79" s="281">
        <v>200</v>
      </c>
    </row>
    <row r="80" spans="1:12" ht="24.75" customHeight="1">
      <c r="A80" s="158"/>
      <c r="B80" s="141"/>
      <c r="C80" s="272">
        <v>610</v>
      </c>
      <c r="D80" s="297" t="s">
        <v>126</v>
      </c>
      <c r="E80" s="290"/>
      <c r="F80" s="291">
        <f>SUM(F81:F87)</f>
        <v>4347.37</v>
      </c>
      <c r="G80" s="291">
        <f>SUM(G81:G88)</f>
        <v>6971.01</v>
      </c>
      <c r="H80" s="291">
        <f>SUM(H81:H85)</f>
        <v>3000</v>
      </c>
      <c r="I80" s="292">
        <f>SUM(I81:I85)</f>
        <v>3045</v>
      </c>
      <c r="J80" s="293">
        <f>SUM(J81:J85)</f>
        <v>3090</v>
      </c>
      <c r="K80" s="293">
        <f>SUM(K81:K85)</f>
        <v>3090</v>
      </c>
      <c r="L80" s="293">
        <f>SUM(L81:L85)</f>
        <v>3090</v>
      </c>
    </row>
    <row r="81" spans="1:12" ht="24.75" customHeight="1">
      <c r="A81" s="40">
        <v>41</v>
      </c>
      <c r="B81" s="139"/>
      <c r="C81" s="276"/>
      <c r="D81" s="296" t="s">
        <v>229</v>
      </c>
      <c r="E81" s="278" t="s">
        <v>185</v>
      </c>
      <c r="F81" s="279">
        <v>464</v>
      </c>
      <c r="G81" s="279">
        <v>586.64</v>
      </c>
      <c r="H81" s="279">
        <v>550</v>
      </c>
      <c r="I81" s="280">
        <v>480</v>
      </c>
      <c r="J81" s="281">
        <v>500</v>
      </c>
      <c r="K81" s="281">
        <v>500</v>
      </c>
      <c r="L81" s="281">
        <v>500</v>
      </c>
    </row>
    <row r="82" spans="1:12" ht="24.75" customHeight="1">
      <c r="A82" s="40">
        <v>41</v>
      </c>
      <c r="B82" s="139"/>
      <c r="C82" s="276"/>
      <c r="D82" s="296" t="s">
        <v>230</v>
      </c>
      <c r="E82" s="278" t="s">
        <v>186</v>
      </c>
      <c r="F82" s="279">
        <v>482.13</v>
      </c>
      <c r="G82" s="279">
        <v>535.37</v>
      </c>
      <c r="H82" s="279">
        <v>450</v>
      </c>
      <c r="I82" s="280">
        <v>565</v>
      </c>
      <c r="J82" s="281">
        <v>590</v>
      </c>
      <c r="K82" s="281">
        <v>590</v>
      </c>
      <c r="L82" s="281">
        <v>590</v>
      </c>
    </row>
    <row r="83" spans="1:12" ht="24.75" customHeight="1">
      <c r="A83" s="40">
        <v>41</v>
      </c>
      <c r="B83" s="139"/>
      <c r="C83" s="276"/>
      <c r="D83" s="296">
        <v>633006</v>
      </c>
      <c r="E83" s="278" t="s">
        <v>328</v>
      </c>
      <c r="F83" s="279">
        <v>1401.24</v>
      </c>
      <c r="G83" s="279">
        <v>0</v>
      </c>
      <c r="H83" s="279">
        <v>0</v>
      </c>
      <c r="I83" s="280">
        <v>0</v>
      </c>
      <c r="J83" s="281">
        <v>0</v>
      </c>
      <c r="K83" s="281">
        <v>0</v>
      </c>
      <c r="L83" s="281">
        <v>0</v>
      </c>
    </row>
    <row r="84" spans="1:12" ht="24.75" customHeight="1">
      <c r="A84" s="40">
        <v>41</v>
      </c>
      <c r="B84" s="139"/>
      <c r="C84" s="276"/>
      <c r="D84" s="277">
        <v>634002</v>
      </c>
      <c r="E84" s="278" t="s">
        <v>266</v>
      </c>
      <c r="F84" s="279">
        <v>0</v>
      </c>
      <c r="G84" s="279">
        <v>1200</v>
      </c>
      <c r="H84" s="279">
        <v>0</v>
      </c>
      <c r="I84" s="280">
        <v>0</v>
      </c>
      <c r="J84" s="281">
        <v>0</v>
      </c>
      <c r="K84" s="281">
        <v>0</v>
      </c>
      <c r="L84" s="281">
        <v>0</v>
      </c>
    </row>
    <row r="85" spans="1:12" ht="24.75" customHeight="1">
      <c r="A85" s="40">
        <v>41</v>
      </c>
      <c r="B85" s="139"/>
      <c r="C85" s="276"/>
      <c r="D85" s="277">
        <v>641006</v>
      </c>
      <c r="E85" s="278" t="s">
        <v>233</v>
      </c>
      <c r="F85" s="279">
        <v>2000</v>
      </c>
      <c r="G85" s="279">
        <v>2000</v>
      </c>
      <c r="H85" s="279">
        <v>2000</v>
      </c>
      <c r="I85" s="280">
        <v>2000</v>
      </c>
      <c r="J85" s="281">
        <v>2000</v>
      </c>
      <c r="K85" s="281">
        <v>2000</v>
      </c>
      <c r="L85" s="281">
        <v>2000</v>
      </c>
    </row>
    <row r="86" spans="1:12" ht="24.75" customHeight="1">
      <c r="A86" s="40" t="s">
        <v>104</v>
      </c>
      <c r="B86" s="139"/>
      <c r="C86" s="276"/>
      <c r="D86" s="277">
        <v>633004</v>
      </c>
      <c r="E86" s="278" t="s">
        <v>321</v>
      </c>
      <c r="F86" s="279">
        <v>0</v>
      </c>
      <c r="G86" s="279">
        <v>1000</v>
      </c>
      <c r="H86" s="279">
        <v>0</v>
      </c>
      <c r="I86" s="280">
        <v>0</v>
      </c>
      <c r="J86" s="281">
        <v>0</v>
      </c>
      <c r="K86" s="281">
        <v>0</v>
      </c>
      <c r="L86" s="281">
        <v>0</v>
      </c>
    </row>
    <row r="87" spans="1:12" ht="24.75" customHeight="1">
      <c r="A87" s="40">
        <v>41</v>
      </c>
      <c r="B87" s="139"/>
      <c r="C87" s="276"/>
      <c r="D87" s="277">
        <v>633004</v>
      </c>
      <c r="E87" s="278" t="s">
        <v>322</v>
      </c>
      <c r="F87" s="279">
        <v>0</v>
      </c>
      <c r="G87" s="279">
        <v>1496</v>
      </c>
      <c r="H87" s="279">
        <v>0</v>
      </c>
      <c r="I87" s="280">
        <v>0</v>
      </c>
      <c r="J87" s="281">
        <v>0</v>
      </c>
      <c r="K87" s="281">
        <v>0</v>
      </c>
      <c r="L87" s="281">
        <v>0</v>
      </c>
    </row>
    <row r="88" spans="1:12" ht="24.75" customHeight="1">
      <c r="A88" s="40">
        <v>41</v>
      </c>
      <c r="B88" s="139"/>
      <c r="C88" s="276"/>
      <c r="D88" s="277">
        <v>633010</v>
      </c>
      <c r="E88" s="278" t="s">
        <v>332</v>
      </c>
      <c r="F88" s="279">
        <v>0</v>
      </c>
      <c r="G88" s="279">
        <v>153</v>
      </c>
      <c r="H88" s="279">
        <v>0</v>
      </c>
      <c r="I88" s="280">
        <v>0</v>
      </c>
      <c r="J88" s="281">
        <v>0</v>
      </c>
      <c r="K88" s="281">
        <v>0</v>
      </c>
      <c r="L88" s="281">
        <v>0</v>
      </c>
    </row>
    <row r="89" spans="1:12" ht="24.75" customHeight="1">
      <c r="A89" s="155"/>
      <c r="B89" s="142"/>
      <c r="C89" s="272">
        <v>620</v>
      </c>
      <c r="D89" s="338" t="s">
        <v>123</v>
      </c>
      <c r="E89" s="339"/>
      <c r="F89" s="291">
        <f>SUM(F90:F92)</f>
        <v>852.66</v>
      </c>
      <c r="G89" s="291">
        <f>SUM(G90:G92)</f>
        <v>842.12</v>
      </c>
      <c r="H89" s="291">
        <f>SUM(H90:H92)</f>
        <v>830</v>
      </c>
      <c r="I89" s="292">
        <f>SUM(I90:I92)</f>
        <v>531</v>
      </c>
      <c r="J89" s="293">
        <f>SUM(J90:J92)</f>
        <v>830</v>
      </c>
      <c r="K89" s="293">
        <f>SUM(K90:K92)</f>
        <v>830</v>
      </c>
      <c r="L89" s="293">
        <f>SUM(L90:L92)</f>
        <v>830</v>
      </c>
    </row>
    <row r="90" spans="1:12" ht="24.75" customHeight="1">
      <c r="A90" s="102">
        <v>111</v>
      </c>
      <c r="B90" s="143"/>
      <c r="C90" s="276"/>
      <c r="D90" s="277">
        <v>633006</v>
      </c>
      <c r="E90" s="298" t="s">
        <v>123</v>
      </c>
      <c r="F90" s="299">
        <v>29.08</v>
      </c>
      <c r="G90" s="299">
        <v>29.73</v>
      </c>
      <c r="H90" s="299">
        <v>30</v>
      </c>
      <c r="I90" s="300">
        <v>31</v>
      </c>
      <c r="J90" s="301">
        <v>30</v>
      </c>
      <c r="K90" s="301">
        <v>30</v>
      </c>
      <c r="L90" s="301">
        <v>30</v>
      </c>
    </row>
    <row r="91" spans="1:12" ht="24.75" customHeight="1">
      <c r="A91" s="40" t="s">
        <v>104</v>
      </c>
      <c r="B91" s="139"/>
      <c r="C91" s="276"/>
      <c r="D91" s="277">
        <v>635006</v>
      </c>
      <c r="E91" s="278" t="s">
        <v>206</v>
      </c>
      <c r="F91" s="279">
        <v>19.04</v>
      </c>
      <c r="G91" s="279">
        <v>0</v>
      </c>
      <c r="H91" s="279">
        <v>0</v>
      </c>
      <c r="I91" s="280">
        <v>0</v>
      </c>
      <c r="J91" s="281">
        <v>0</v>
      </c>
      <c r="K91" s="281">
        <v>0</v>
      </c>
      <c r="L91" s="281">
        <v>0</v>
      </c>
    </row>
    <row r="92" spans="1:12" ht="24.75" customHeight="1">
      <c r="A92" s="40">
        <v>41</v>
      </c>
      <c r="B92" s="139"/>
      <c r="C92" s="276"/>
      <c r="D92" s="277">
        <v>634001</v>
      </c>
      <c r="E92" s="278" t="s">
        <v>86</v>
      </c>
      <c r="F92" s="279">
        <v>804.54</v>
      </c>
      <c r="G92" s="279">
        <v>812.39</v>
      </c>
      <c r="H92" s="279">
        <v>800</v>
      </c>
      <c r="I92" s="280">
        <v>500</v>
      </c>
      <c r="J92" s="281">
        <v>800</v>
      </c>
      <c r="K92" s="281">
        <v>800</v>
      </c>
      <c r="L92" s="281">
        <v>800</v>
      </c>
    </row>
    <row r="93" spans="1:12" ht="24.75" customHeight="1">
      <c r="A93" s="155"/>
      <c r="B93" s="142"/>
      <c r="C93" s="272">
        <v>640</v>
      </c>
      <c r="D93" s="338" t="s">
        <v>125</v>
      </c>
      <c r="E93" s="339"/>
      <c r="F93" s="291">
        <f aca="true" t="shared" si="6" ref="F93:L93">SUM(F94:F94)</f>
        <v>1065.32</v>
      </c>
      <c r="G93" s="291">
        <f t="shared" si="6"/>
        <v>1127.37</v>
      </c>
      <c r="H93" s="291">
        <f t="shared" si="6"/>
        <v>2000</v>
      </c>
      <c r="I93" s="292">
        <f t="shared" si="6"/>
        <v>1200</v>
      </c>
      <c r="J93" s="293">
        <f t="shared" si="6"/>
        <v>2000</v>
      </c>
      <c r="K93" s="293">
        <f t="shared" si="6"/>
        <v>2000</v>
      </c>
      <c r="L93" s="293">
        <f t="shared" si="6"/>
        <v>2000</v>
      </c>
    </row>
    <row r="94" spans="1:12" ht="24.75" customHeight="1">
      <c r="A94" s="40">
        <v>41</v>
      </c>
      <c r="B94" s="139"/>
      <c r="C94" s="276"/>
      <c r="D94" s="277">
        <v>632001</v>
      </c>
      <c r="E94" s="278" t="s">
        <v>39</v>
      </c>
      <c r="F94" s="279">
        <v>1065.32</v>
      </c>
      <c r="G94" s="279">
        <v>1127.37</v>
      </c>
      <c r="H94" s="279">
        <v>2000</v>
      </c>
      <c r="I94" s="280">
        <v>1200</v>
      </c>
      <c r="J94" s="281">
        <v>2000</v>
      </c>
      <c r="K94" s="281">
        <v>2000</v>
      </c>
      <c r="L94" s="281">
        <v>2000</v>
      </c>
    </row>
    <row r="95" spans="1:12" ht="24.75" customHeight="1">
      <c r="A95" s="155"/>
      <c r="B95" s="142"/>
      <c r="C95" s="272">
        <v>820</v>
      </c>
      <c r="D95" s="338" t="s">
        <v>211</v>
      </c>
      <c r="E95" s="339"/>
      <c r="F95" s="291">
        <f>SUM(F96:F104)</f>
        <v>11490.279999999999</v>
      </c>
      <c r="G95" s="291">
        <f>SUM(G96:G104)</f>
        <v>18251.86</v>
      </c>
      <c r="H95" s="291">
        <f>SUM(H96:H104)</f>
        <v>16530</v>
      </c>
      <c r="I95" s="292">
        <f>SUM(I96:I103)</f>
        <v>12420</v>
      </c>
      <c r="J95" s="293">
        <f>SUM(J96:J103)</f>
        <v>16330</v>
      </c>
      <c r="K95" s="293">
        <f>SUM(K96:K103)</f>
        <v>16330</v>
      </c>
      <c r="L95" s="293">
        <f>SUM(L96:L103)</f>
        <v>16330</v>
      </c>
    </row>
    <row r="96" spans="1:12" ht="24.75" customHeight="1">
      <c r="A96" s="40">
        <v>41</v>
      </c>
      <c r="B96" s="139"/>
      <c r="C96" s="276"/>
      <c r="D96" s="277">
        <v>637005</v>
      </c>
      <c r="E96" s="278" t="s">
        <v>41</v>
      </c>
      <c r="F96" s="279">
        <v>2513.31</v>
      </c>
      <c r="G96" s="279">
        <v>2885.07</v>
      </c>
      <c r="H96" s="279">
        <v>2100</v>
      </c>
      <c r="I96" s="280">
        <v>1300</v>
      </c>
      <c r="J96" s="281">
        <v>2000</v>
      </c>
      <c r="K96" s="281">
        <v>2000</v>
      </c>
      <c r="L96" s="281">
        <v>2000</v>
      </c>
    </row>
    <row r="97" spans="1:12" ht="24.75" customHeight="1">
      <c r="A97" s="40">
        <v>41</v>
      </c>
      <c r="B97" s="139"/>
      <c r="C97" s="284"/>
      <c r="D97" s="277">
        <v>632001</v>
      </c>
      <c r="E97" s="278" t="s">
        <v>55</v>
      </c>
      <c r="F97" s="279">
        <v>735.68</v>
      </c>
      <c r="G97" s="279">
        <v>833.37</v>
      </c>
      <c r="H97" s="279">
        <v>1500</v>
      </c>
      <c r="I97" s="280">
        <v>1300</v>
      </c>
      <c r="J97" s="281">
        <v>1500</v>
      </c>
      <c r="K97" s="281">
        <v>1500</v>
      </c>
      <c r="L97" s="281">
        <v>1500</v>
      </c>
    </row>
    <row r="98" spans="1:14" ht="24.75" customHeight="1">
      <c r="A98" s="40">
        <v>41</v>
      </c>
      <c r="B98" s="139"/>
      <c r="C98" s="284"/>
      <c r="D98" s="277">
        <v>632001</v>
      </c>
      <c r="E98" s="278" t="s">
        <v>188</v>
      </c>
      <c r="F98" s="279">
        <v>1892.7</v>
      </c>
      <c r="G98" s="279">
        <v>1732.92</v>
      </c>
      <c r="H98" s="279">
        <v>2600</v>
      </c>
      <c r="I98" s="280">
        <v>2000</v>
      </c>
      <c r="J98" s="281">
        <v>2500</v>
      </c>
      <c r="K98" s="281">
        <v>2500</v>
      </c>
      <c r="L98" s="281">
        <v>2500</v>
      </c>
      <c r="N98" s="103"/>
    </row>
    <row r="99" spans="1:12" ht="24.75" customHeight="1">
      <c r="A99" s="40">
        <v>41</v>
      </c>
      <c r="B99" s="139"/>
      <c r="C99" s="284"/>
      <c r="D99" s="277">
        <v>634002</v>
      </c>
      <c r="E99" s="278" t="s">
        <v>67</v>
      </c>
      <c r="F99" s="279">
        <v>5448.59</v>
      </c>
      <c r="G99" s="279">
        <v>9151.37</v>
      </c>
      <c r="H99" s="279">
        <v>9300</v>
      </c>
      <c r="I99" s="280">
        <v>7500</v>
      </c>
      <c r="J99" s="281">
        <v>9300</v>
      </c>
      <c r="K99" s="281">
        <v>9300</v>
      </c>
      <c r="L99" s="281">
        <v>9300</v>
      </c>
    </row>
    <row r="100" spans="1:12" ht="24.75" customHeight="1">
      <c r="A100" s="40">
        <v>41</v>
      </c>
      <c r="B100" s="139"/>
      <c r="C100" s="276"/>
      <c r="D100" s="277">
        <v>633006</v>
      </c>
      <c r="E100" s="278" t="s">
        <v>83</v>
      </c>
      <c r="F100" s="279">
        <v>0</v>
      </c>
      <c r="G100" s="279">
        <v>649.13</v>
      </c>
      <c r="H100" s="279">
        <v>1000</v>
      </c>
      <c r="I100" s="280">
        <v>300</v>
      </c>
      <c r="J100" s="281">
        <v>1000</v>
      </c>
      <c r="K100" s="281">
        <v>1000</v>
      </c>
      <c r="L100" s="281">
        <v>1000</v>
      </c>
    </row>
    <row r="101" spans="1:12" ht="24.75" customHeight="1">
      <c r="A101" s="40">
        <v>41</v>
      </c>
      <c r="B101" s="139"/>
      <c r="C101" s="276"/>
      <c r="D101" s="277">
        <v>633009</v>
      </c>
      <c r="E101" s="278" t="s">
        <v>69</v>
      </c>
      <c r="F101" s="279">
        <v>0</v>
      </c>
      <c r="G101" s="279">
        <v>0</v>
      </c>
      <c r="H101" s="279">
        <v>30</v>
      </c>
      <c r="I101" s="280">
        <v>20</v>
      </c>
      <c r="J101" s="281">
        <v>30</v>
      </c>
      <c r="K101" s="281">
        <v>30</v>
      </c>
      <c r="L101" s="281">
        <v>30</v>
      </c>
    </row>
    <row r="102" spans="1:12" ht="24.75" customHeight="1">
      <c r="A102" s="40" t="s">
        <v>311</v>
      </c>
      <c r="B102" s="139"/>
      <c r="C102" s="276"/>
      <c r="D102" s="277">
        <v>633016</v>
      </c>
      <c r="E102" s="278" t="s">
        <v>333</v>
      </c>
      <c r="F102" s="279">
        <v>450</v>
      </c>
      <c r="G102" s="279">
        <v>0</v>
      </c>
      <c r="H102" s="279">
        <v>0</v>
      </c>
      <c r="I102" s="280">
        <v>0</v>
      </c>
      <c r="J102" s="281">
        <v>0</v>
      </c>
      <c r="K102" s="281">
        <v>0</v>
      </c>
      <c r="L102" s="281">
        <v>0</v>
      </c>
    </row>
    <row r="103" spans="1:12" ht="24.75" customHeight="1">
      <c r="A103" s="40">
        <v>41</v>
      </c>
      <c r="B103" s="139"/>
      <c r="C103" s="276"/>
      <c r="D103" s="296" t="s">
        <v>259</v>
      </c>
      <c r="E103" s="278" t="s">
        <v>260</v>
      </c>
      <c r="F103" s="279">
        <v>450</v>
      </c>
      <c r="G103" s="279">
        <v>0</v>
      </c>
      <c r="H103" s="279">
        <v>0</v>
      </c>
      <c r="I103" s="280">
        <v>0</v>
      </c>
      <c r="J103" s="281">
        <v>0</v>
      </c>
      <c r="K103" s="281">
        <v>0</v>
      </c>
      <c r="L103" s="281">
        <v>0</v>
      </c>
    </row>
    <row r="104" spans="1:12" ht="24.75" customHeight="1">
      <c r="A104" s="122">
        <v>1111</v>
      </c>
      <c r="B104" s="139"/>
      <c r="C104" s="276"/>
      <c r="D104" s="277">
        <v>633010</v>
      </c>
      <c r="E104" s="278" t="s">
        <v>318</v>
      </c>
      <c r="F104" s="279">
        <v>0</v>
      </c>
      <c r="G104" s="279">
        <v>3000</v>
      </c>
      <c r="H104" s="279">
        <v>0</v>
      </c>
      <c r="I104" s="280">
        <v>0</v>
      </c>
      <c r="J104" s="281">
        <v>0</v>
      </c>
      <c r="K104" s="281">
        <v>0</v>
      </c>
      <c r="L104" s="281">
        <v>0</v>
      </c>
    </row>
    <row r="105" spans="1:12" ht="24.75" customHeight="1">
      <c r="A105" s="155"/>
      <c r="B105" s="142"/>
      <c r="C105" s="272">
        <v>840</v>
      </c>
      <c r="D105" s="338" t="s">
        <v>130</v>
      </c>
      <c r="E105" s="339"/>
      <c r="F105" s="291">
        <f>SUM(F106,F107)</f>
        <v>390.38</v>
      </c>
      <c r="G105" s="291">
        <f>SUM(G106:G107)</f>
        <v>2725.22</v>
      </c>
      <c r="H105" s="291">
        <f>SUM(H106,H107)</f>
        <v>627</v>
      </c>
      <c r="I105" s="292">
        <f>SUM(I106,I107)</f>
        <v>525</v>
      </c>
      <c r="J105" s="293">
        <f>SUM(J106,J107)</f>
        <v>530</v>
      </c>
      <c r="K105" s="293">
        <f>SUM(K106,K107)</f>
        <v>530</v>
      </c>
      <c r="L105" s="293">
        <f>SUM(L106,L107)</f>
        <v>530</v>
      </c>
    </row>
    <row r="106" spans="1:12" ht="24.75" customHeight="1">
      <c r="A106" s="40">
        <v>41</v>
      </c>
      <c r="B106" s="139"/>
      <c r="C106" s="276"/>
      <c r="D106" s="277">
        <v>632001</v>
      </c>
      <c r="E106" s="278" t="s">
        <v>74</v>
      </c>
      <c r="F106" s="279">
        <v>284.13</v>
      </c>
      <c r="G106" s="279">
        <v>255.2</v>
      </c>
      <c r="H106" s="279">
        <v>327</v>
      </c>
      <c r="I106" s="280">
        <v>325</v>
      </c>
      <c r="J106" s="281">
        <v>330</v>
      </c>
      <c r="K106" s="281">
        <v>330</v>
      </c>
      <c r="L106" s="281">
        <v>330</v>
      </c>
    </row>
    <row r="107" spans="1:16" ht="24.75" customHeight="1">
      <c r="A107" s="40">
        <v>41</v>
      </c>
      <c r="B107" s="139"/>
      <c r="C107" s="276"/>
      <c r="D107" s="277">
        <v>634002</v>
      </c>
      <c r="E107" s="278" t="s">
        <v>43</v>
      </c>
      <c r="F107" s="279">
        <v>106.25</v>
      </c>
      <c r="G107" s="279">
        <v>2470.02</v>
      </c>
      <c r="H107" s="279">
        <v>300</v>
      </c>
      <c r="I107" s="287">
        <v>200</v>
      </c>
      <c r="J107" s="281">
        <v>200</v>
      </c>
      <c r="K107" s="281">
        <v>200</v>
      </c>
      <c r="L107" s="281">
        <v>200</v>
      </c>
      <c r="N107" s="98"/>
      <c r="O107" s="98"/>
      <c r="P107" s="98"/>
    </row>
    <row r="108" spans="1:12" ht="24.75" customHeight="1">
      <c r="A108" s="155"/>
      <c r="B108" s="142"/>
      <c r="C108" s="272">
        <v>1070</v>
      </c>
      <c r="D108" s="338" t="s">
        <v>215</v>
      </c>
      <c r="E108" s="339"/>
      <c r="F108" s="291">
        <f>SUM(F109:F117)</f>
        <v>250.28</v>
      </c>
      <c r="G108" s="291">
        <f>SUM(G109:G117)</f>
        <v>2522.6000000000004</v>
      </c>
      <c r="H108" s="291">
        <f>SUM(H109:H117)</f>
        <v>888</v>
      </c>
      <c r="I108" s="292">
        <f>SUM(I109:I111)</f>
        <v>3145</v>
      </c>
      <c r="J108" s="293">
        <f>SUM(J109:J111)</f>
        <v>3160</v>
      </c>
      <c r="K108" s="293">
        <f>SUM(K109:K111)</f>
        <v>3160</v>
      </c>
      <c r="L108" s="293">
        <f>SUM(L109:L111)</f>
        <v>3160</v>
      </c>
    </row>
    <row r="109" spans="1:12" ht="24.75" customHeight="1">
      <c r="A109" s="40" t="s">
        <v>87</v>
      </c>
      <c r="B109" s="139"/>
      <c r="C109" s="276"/>
      <c r="D109" s="277">
        <v>633006</v>
      </c>
      <c r="E109" s="278" t="s">
        <v>147</v>
      </c>
      <c r="F109" s="279">
        <v>250.28</v>
      </c>
      <c r="G109" s="279">
        <v>0</v>
      </c>
      <c r="H109" s="279">
        <v>0</v>
      </c>
      <c r="I109" s="280">
        <v>0</v>
      </c>
      <c r="J109" s="281">
        <v>130</v>
      </c>
      <c r="K109" s="281">
        <v>130</v>
      </c>
      <c r="L109" s="281">
        <v>130</v>
      </c>
    </row>
    <row r="110" spans="1:12" ht="24.75" customHeight="1">
      <c r="A110" s="40"/>
      <c r="B110" s="139"/>
      <c r="C110" s="276" t="s">
        <v>16</v>
      </c>
      <c r="D110" s="296">
        <v>6250051</v>
      </c>
      <c r="E110" s="278" t="s">
        <v>148</v>
      </c>
      <c r="F110" s="279">
        <v>0</v>
      </c>
      <c r="G110" s="279">
        <v>0.62</v>
      </c>
      <c r="H110" s="279">
        <v>0</v>
      </c>
      <c r="I110" s="280">
        <v>25</v>
      </c>
      <c r="J110" s="281">
        <v>30</v>
      </c>
      <c r="K110" s="281">
        <v>30</v>
      </c>
      <c r="L110" s="281">
        <v>30</v>
      </c>
    </row>
    <row r="111" spans="1:12" ht="24.75" customHeight="1">
      <c r="A111" s="40"/>
      <c r="B111" s="139"/>
      <c r="C111" s="276"/>
      <c r="D111" s="296">
        <v>611</v>
      </c>
      <c r="E111" s="278" t="s">
        <v>20</v>
      </c>
      <c r="F111" s="279">
        <v>0</v>
      </c>
      <c r="G111" s="279">
        <v>416</v>
      </c>
      <c r="H111" s="279">
        <v>725</v>
      </c>
      <c r="I111" s="280">
        <v>3120</v>
      </c>
      <c r="J111" s="281">
        <v>3000</v>
      </c>
      <c r="K111" s="281">
        <v>3000</v>
      </c>
      <c r="L111" s="281">
        <v>3000</v>
      </c>
    </row>
    <row r="112" spans="1:12" ht="24.75" customHeight="1">
      <c r="A112" s="40">
        <v>111</v>
      </c>
      <c r="B112" s="139"/>
      <c r="C112" s="276"/>
      <c r="D112" s="296" t="s">
        <v>326</v>
      </c>
      <c r="E112" s="278" t="s">
        <v>327</v>
      </c>
      <c r="F112" s="279">
        <v>0</v>
      </c>
      <c r="G112" s="279">
        <v>3.54</v>
      </c>
      <c r="H112" s="279">
        <v>0</v>
      </c>
      <c r="I112" s="280">
        <v>0</v>
      </c>
      <c r="J112" s="281">
        <v>0</v>
      </c>
      <c r="K112" s="281">
        <v>0</v>
      </c>
      <c r="L112" s="281">
        <v>0</v>
      </c>
    </row>
    <row r="113" spans="1:12" ht="24.75" customHeight="1">
      <c r="A113" s="40" t="s">
        <v>305</v>
      </c>
      <c r="B113" s="139"/>
      <c r="C113" s="276"/>
      <c r="D113" s="296">
        <v>611</v>
      </c>
      <c r="E113" s="278" t="s">
        <v>306</v>
      </c>
      <c r="F113" s="279">
        <v>0</v>
      </c>
      <c r="G113" s="279">
        <v>1664</v>
      </c>
      <c r="H113" s="279">
        <v>0</v>
      </c>
      <c r="I113" s="280">
        <v>0</v>
      </c>
      <c r="J113" s="281">
        <v>0</v>
      </c>
      <c r="K113" s="281">
        <v>0</v>
      </c>
      <c r="L113" s="281">
        <v>0</v>
      </c>
    </row>
    <row r="114" spans="1:12" ht="24.75" customHeight="1">
      <c r="A114" s="40" t="s">
        <v>305</v>
      </c>
      <c r="B114" s="139"/>
      <c r="C114" s="276"/>
      <c r="D114" s="277">
        <v>625003</v>
      </c>
      <c r="E114" s="278" t="s">
        <v>307</v>
      </c>
      <c r="F114" s="279">
        <v>0</v>
      </c>
      <c r="G114" s="279">
        <v>19.26</v>
      </c>
      <c r="H114" s="279">
        <v>0</v>
      </c>
      <c r="I114" s="280">
        <v>0</v>
      </c>
      <c r="J114" s="281">
        <v>0</v>
      </c>
      <c r="K114" s="281">
        <v>0</v>
      </c>
      <c r="L114" s="281">
        <v>0</v>
      </c>
    </row>
    <row r="115" spans="1:12" ht="24.75" customHeight="1">
      <c r="A115" s="40" t="s">
        <v>308</v>
      </c>
      <c r="B115" s="139"/>
      <c r="C115" s="276"/>
      <c r="D115" s="277">
        <v>611</v>
      </c>
      <c r="E115" s="278" t="s">
        <v>309</v>
      </c>
      <c r="F115" s="279">
        <v>0</v>
      </c>
      <c r="G115" s="279">
        <v>332.8</v>
      </c>
      <c r="H115" s="279">
        <v>0</v>
      </c>
      <c r="I115" s="280">
        <v>0</v>
      </c>
      <c r="J115" s="281">
        <v>0</v>
      </c>
      <c r="K115" s="281">
        <v>0</v>
      </c>
      <c r="L115" s="281">
        <v>0</v>
      </c>
    </row>
    <row r="116" spans="1:12" ht="24.75" customHeight="1">
      <c r="A116" s="40" t="s">
        <v>308</v>
      </c>
      <c r="B116" s="139"/>
      <c r="C116" s="276"/>
      <c r="D116" s="277">
        <v>625003</v>
      </c>
      <c r="E116" s="278" t="s">
        <v>310</v>
      </c>
      <c r="F116" s="279">
        <v>0</v>
      </c>
      <c r="G116" s="279">
        <v>86.38</v>
      </c>
      <c r="H116" s="279">
        <v>0</v>
      </c>
      <c r="I116" s="280">
        <v>0</v>
      </c>
      <c r="J116" s="281">
        <v>0</v>
      </c>
      <c r="K116" s="281">
        <v>0</v>
      </c>
      <c r="L116" s="281">
        <v>0</v>
      </c>
    </row>
    <row r="117" spans="1:12" ht="24.75" customHeight="1">
      <c r="A117" s="40" t="s">
        <v>316</v>
      </c>
      <c r="B117" s="139"/>
      <c r="C117" s="276"/>
      <c r="D117" s="277">
        <v>633006</v>
      </c>
      <c r="E117" s="278" t="s">
        <v>319</v>
      </c>
      <c r="F117" s="279">
        <v>0</v>
      </c>
      <c r="G117" s="279">
        <v>0</v>
      </c>
      <c r="H117" s="279">
        <v>163</v>
      </c>
      <c r="I117" s="280">
        <v>0</v>
      </c>
      <c r="J117" s="281">
        <v>0</v>
      </c>
      <c r="K117" s="281">
        <v>0</v>
      </c>
      <c r="L117" s="281">
        <v>0</v>
      </c>
    </row>
    <row r="118" spans="1:12" ht="24.75" customHeight="1">
      <c r="A118" s="155"/>
      <c r="B118" s="142"/>
      <c r="C118" s="302"/>
      <c r="D118" s="338" t="s">
        <v>134</v>
      </c>
      <c r="E118" s="339"/>
      <c r="F118" s="291">
        <f aca="true" t="shared" si="7" ref="F118:L118">SUM(F119)</f>
        <v>0</v>
      </c>
      <c r="G118" s="291">
        <f t="shared" si="7"/>
        <v>0</v>
      </c>
      <c r="H118" s="291">
        <f t="shared" si="7"/>
        <v>0</v>
      </c>
      <c r="I118" s="292">
        <f t="shared" si="7"/>
        <v>0</v>
      </c>
      <c r="J118" s="293">
        <f t="shared" si="7"/>
        <v>0</v>
      </c>
      <c r="K118" s="293">
        <f t="shared" si="7"/>
        <v>0</v>
      </c>
      <c r="L118" s="293">
        <f t="shared" si="7"/>
        <v>0</v>
      </c>
    </row>
    <row r="119" spans="1:13" ht="24.75" customHeight="1">
      <c r="A119" s="40">
        <v>41</v>
      </c>
      <c r="B119" s="139"/>
      <c r="C119" s="276"/>
      <c r="D119" s="296">
        <v>717</v>
      </c>
      <c r="E119" s="278" t="s">
        <v>76</v>
      </c>
      <c r="F119" s="279">
        <v>0</v>
      </c>
      <c r="G119" s="279">
        <v>0</v>
      </c>
      <c r="H119" s="283">
        <v>0</v>
      </c>
      <c r="I119" s="280">
        <v>0</v>
      </c>
      <c r="J119" s="288">
        <v>0</v>
      </c>
      <c r="K119" s="288">
        <v>0</v>
      </c>
      <c r="L119" s="288">
        <v>0</v>
      </c>
      <c r="M119" s="75"/>
    </row>
    <row r="120" spans="1:12" ht="24.75" customHeight="1">
      <c r="A120" s="154"/>
      <c r="B120" s="144"/>
      <c r="C120" s="303"/>
      <c r="D120" s="304" t="s">
        <v>11</v>
      </c>
      <c r="E120" s="305"/>
      <c r="F120" s="306">
        <f aca="true" t="shared" si="8" ref="F120:L120">SUM(F118,F108,F105,F95,F93,F89,F80,F77,F73,F64,F54,F40,F3)</f>
        <v>82697.25</v>
      </c>
      <c r="G120" s="306">
        <f t="shared" si="8"/>
        <v>106710.41</v>
      </c>
      <c r="H120" s="306">
        <f t="shared" si="8"/>
        <v>89700</v>
      </c>
      <c r="I120" s="306">
        <f t="shared" si="8"/>
        <v>93120.79</v>
      </c>
      <c r="J120" s="306">
        <f t="shared" si="8"/>
        <v>99020</v>
      </c>
      <c r="K120" s="306">
        <f t="shared" si="8"/>
        <v>97700</v>
      </c>
      <c r="L120" s="306">
        <f t="shared" si="8"/>
        <v>97700</v>
      </c>
    </row>
    <row r="121" spans="1:12" ht="24.75" customHeight="1">
      <c r="A121" s="154"/>
      <c r="B121" s="144"/>
      <c r="C121" s="309">
        <v>2</v>
      </c>
      <c r="D121" s="304" t="s">
        <v>12</v>
      </c>
      <c r="E121" s="310"/>
      <c r="F121" s="306">
        <f>SUM(F122:F140)</f>
        <v>72782.12000000001</v>
      </c>
      <c r="G121" s="306">
        <f>SUM(G122:G140)</f>
        <v>10926.67</v>
      </c>
      <c r="H121" s="306">
        <f>SUM(H122:H136)</f>
        <v>20300</v>
      </c>
      <c r="I121" s="307">
        <f>SUM(I122:I136)</f>
        <v>0</v>
      </c>
      <c r="J121" s="308">
        <f>SUM(J122:J136)</f>
        <v>18980</v>
      </c>
      <c r="K121" s="308">
        <f>SUM(K122:K136)</f>
        <v>20300</v>
      </c>
      <c r="L121" s="308">
        <f>SUM(L122:L136)</f>
        <v>20300</v>
      </c>
    </row>
    <row r="122" spans="1:12" ht="24.75" customHeight="1">
      <c r="A122" s="112">
        <v>111</v>
      </c>
      <c r="B122" s="140"/>
      <c r="C122" s="311"/>
      <c r="D122" s="312" t="s">
        <v>245</v>
      </c>
      <c r="E122" s="313" t="s">
        <v>243</v>
      </c>
      <c r="F122" s="283">
        <v>7600</v>
      </c>
      <c r="G122" s="283">
        <v>0</v>
      </c>
      <c r="H122" s="283">
        <v>0</v>
      </c>
      <c r="I122" s="287">
        <v>0</v>
      </c>
      <c r="J122" s="288">
        <v>0</v>
      </c>
      <c r="K122" s="288">
        <v>0</v>
      </c>
      <c r="L122" s="288">
        <v>0</v>
      </c>
    </row>
    <row r="123" spans="1:12" ht="24.75" customHeight="1">
      <c r="A123" s="112">
        <v>41</v>
      </c>
      <c r="B123" s="140"/>
      <c r="C123" s="311"/>
      <c r="D123" s="314">
        <v>322011</v>
      </c>
      <c r="E123" s="313" t="s">
        <v>246</v>
      </c>
      <c r="F123" s="283">
        <v>924.6</v>
      </c>
      <c r="G123" s="283">
        <v>0</v>
      </c>
      <c r="H123" s="283">
        <v>0</v>
      </c>
      <c r="I123" s="287">
        <v>0</v>
      </c>
      <c r="J123" s="288">
        <v>0</v>
      </c>
      <c r="K123" s="288">
        <v>0</v>
      </c>
      <c r="L123" s="288">
        <v>0</v>
      </c>
    </row>
    <row r="124" spans="1:12" ht="24.75" customHeight="1">
      <c r="A124" s="112">
        <v>111</v>
      </c>
      <c r="B124" s="140"/>
      <c r="C124" s="311"/>
      <c r="D124" s="314">
        <v>322001</v>
      </c>
      <c r="E124" s="313" t="s">
        <v>248</v>
      </c>
      <c r="F124" s="283">
        <v>30000</v>
      </c>
      <c r="G124" s="283">
        <v>0</v>
      </c>
      <c r="H124" s="283">
        <v>0</v>
      </c>
      <c r="I124" s="287">
        <v>0</v>
      </c>
      <c r="J124" s="288">
        <v>0</v>
      </c>
      <c r="K124" s="288">
        <v>0</v>
      </c>
      <c r="L124" s="288">
        <v>0</v>
      </c>
    </row>
    <row r="125" spans="1:12" ht="24.75" customHeight="1">
      <c r="A125" s="112">
        <v>41</v>
      </c>
      <c r="B125" s="140"/>
      <c r="C125" s="311"/>
      <c r="D125" s="314">
        <v>322001</v>
      </c>
      <c r="E125" s="313" t="s">
        <v>247</v>
      </c>
      <c r="F125" s="283">
        <v>1584.55</v>
      </c>
      <c r="G125" s="283">
        <v>0</v>
      </c>
      <c r="H125" s="283">
        <v>0</v>
      </c>
      <c r="I125" s="287">
        <v>0</v>
      </c>
      <c r="J125" s="288">
        <v>0</v>
      </c>
      <c r="K125" s="288">
        <v>0</v>
      </c>
      <c r="L125" s="288">
        <v>0</v>
      </c>
    </row>
    <row r="126" spans="1:12" ht="24.75" customHeight="1">
      <c r="A126" s="112">
        <v>41</v>
      </c>
      <c r="B126" s="140"/>
      <c r="C126" s="311"/>
      <c r="D126" s="314">
        <v>713005</v>
      </c>
      <c r="E126" s="313" t="s">
        <v>262</v>
      </c>
      <c r="F126" s="283">
        <v>319</v>
      </c>
      <c r="G126" s="283">
        <v>0</v>
      </c>
      <c r="H126" s="283">
        <v>0</v>
      </c>
      <c r="I126" s="287">
        <v>0</v>
      </c>
      <c r="J126" s="288">
        <v>0</v>
      </c>
      <c r="K126" s="288">
        <v>0</v>
      </c>
      <c r="L126" s="288">
        <v>0</v>
      </c>
    </row>
    <row r="127" spans="1:12" ht="24.75" customHeight="1">
      <c r="A127" s="112">
        <v>41</v>
      </c>
      <c r="B127" s="140"/>
      <c r="C127" s="311"/>
      <c r="D127" s="314" t="s">
        <v>231</v>
      </c>
      <c r="E127" s="313" t="s">
        <v>263</v>
      </c>
      <c r="F127" s="283">
        <v>20927.73</v>
      </c>
      <c r="G127" s="283">
        <v>0</v>
      </c>
      <c r="H127" s="283">
        <v>0</v>
      </c>
      <c r="I127" s="287">
        <v>0</v>
      </c>
      <c r="J127" s="288">
        <v>0</v>
      </c>
      <c r="K127" s="288">
        <v>0</v>
      </c>
      <c r="L127" s="288">
        <v>0</v>
      </c>
    </row>
    <row r="128" spans="1:12" ht="24.75" customHeight="1">
      <c r="A128" s="112">
        <v>111</v>
      </c>
      <c r="B128" s="140"/>
      <c r="C128" s="311"/>
      <c r="D128" s="314">
        <v>713004</v>
      </c>
      <c r="E128" s="313" t="s">
        <v>261</v>
      </c>
      <c r="F128" s="283">
        <v>6000</v>
      </c>
      <c r="G128" s="283">
        <v>0</v>
      </c>
      <c r="H128" s="283">
        <v>0</v>
      </c>
      <c r="I128" s="287">
        <v>0</v>
      </c>
      <c r="J128" s="288">
        <v>0</v>
      </c>
      <c r="K128" s="288">
        <v>0</v>
      </c>
      <c r="L128" s="288">
        <v>0</v>
      </c>
    </row>
    <row r="129" spans="1:12" ht="24.75" customHeight="1">
      <c r="A129" s="112">
        <v>41</v>
      </c>
      <c r="B129" s="140"/>
      <c r="C129" s="311"/>
      <c r="D129" s="314">
        <v>717003</v>
      </c>
      <c r="E129" s="313" t="s">
        <v>264</v>
      </c>
      <c r="F129" s="283">
        <v>5426.24</v>
      </c>
      <c r="G129" s="283">
        <v>0</v>
      </c>
      <c r="H129" s="283">
        <v>0</v>
      </c>
      <c r="I129" s="287">
        <v>0</v>
      </c>
      <c r="J129" s="288">
        <v>0</v>
      </c>
      <c r="K129" s="288">
        <v>0</v>
      </c>
      <c r="L129" s="288">
        <v>0</v>
      </c>
    </row>
    <row r="130" spans="1:12" ht="24.75" customHeight="1">
      <c r="A130" s="112">
        <v>41</v>
      </c>
      <c r="B130" s="140"/>
      <c r="C130" s="311"/>
      <c r="D130" s="314">
        <v>717002</v>
      </c>
      <c r="E130" s="313" t="s">
        <v>253</v>
      </c>
      <c r="F130" s="283">
        <v>0</v>
      </c>
      <c r="G130" s="283">
        <v>3500</v>
      </c>
      <c r="H130" s="283">
        <v>20300</v>
      </c>
      <c r="I130" s="287">
        <v>0</v>
      </c>
      <c r="J130" s="288">
        <v>18980</v>
      </c>
      <c r="K130" s="288">
        <v>20300</v>
      </c>
      <c r="L130" s="288">
        <v>20300</v>
      </c>
    </row>
    <row r="131" spans="1:12" ht="24.75" customHeight="1">
      <c r="A131" s="112">
        <v>41</v>
      </c>
      <c r="B131" s="140"/>
      <c r="C131" s="311"/>
      <c r="D131" s="314">
        <v>717002</v>
      </c>
      <c r="E131" s="313" t="s">
        <v>331</v>
      </c>
      <c r="F131" s="283">
        <v>0</v>
      </c>
      <c r="G131" s="283">
        <v>1348.67</v>
      </c>
      <c r="H131" s="283">
        <v>0</v>
      </c>
      <c r="I131" s="287">
        <v>0</v>
      </c>
      <c r="J131" s="288">
        <v>0</v>
      </c>
      <c r="K131" s="288">
        <v>0</v>
      </c>
      <c r="L131" s="288">
        <v>0</v>
      </c>
    </row>
    <row r="132" spans="1:12" ht="24.75" customHeight="1">
      <c r="A132" s="112" t="s">
        <v>104</v>
      </c>
      <c r="B132" s="140"/>
      <c r="C132" s="315"/>
      <c r="D132" s="314">
        <v>717003</v>
      </c>
      <c r="E132" s="313" t="s">
        <v>193</v>
      </c>
      <c r="F132" s="283">
        <v>0</v>
      </c>
      <c r="G132" s="283">
        <v>0</v>
      </c>
      <c r="H132" s="283">
        <v>0</v>
      </c>
      <c r="I132" s="287">
        <v>0</v>
      </c>
      <c r="J132" s="288">
        <v>0</v>
      </c>
      <c r="K132" s="288">
        <v>0</v>
      </c>
      <c r="L132" s="288">
        <v>0</v>
      </c>
    </row>
    <row r="133" spans="1:12" ht="24.75" customHeight="1">
      <c r="A133" s="112">
        <v>41</v>
      </c>
      <c r="B133" s="140"/>
      <c r="C133" s="315"/>
      <c r="D133" s="314">
        <v>717003</v>
      </c>
      <c r="E133" s="313" t="s">
        <v>232</v>
      </c>
      <c r="F133" s="283">
        <v>0</v>
      </c>
      <c r="G133" s="283">
        <v>0</v>
      </c>
      <c r="H133" s="283">
        <v>0</v>
      </c>
      <c r="I133" s="287">
        <v>0</v>
      </c>
      <c r="J133" s="288">
        <v>0</v>
      </c>
      <c r="K133" s="288">
        <v>0</v>
      </c>
      <c r="L133" s="288">
        <v>0</v>
      </c>
    </row>
    <row r="134" spans="1:12" ht="24.75" customHeight="1">
      <c r="A134" s="112">
        <v>111</v>
      </c>
      <c r="B134" s="140"/>
      <c r="C134" s="315"/>
      <c r="D134" s="314">
        <v>717003</v>
      </c>
      <c r="E134" s="313" t="s">
        <v>235</v>
      </c>
      <c r="F134" s="283">
        <v>0</v>
      </c>
      <c r="G134" s="283">
        <v>0</v>
      </c>
      <c r="H134" s="283">
        <v>0</v>
      </c>
      <c r="I134" s="287">
        <v>0</v>
      </c>
      <c r="J134" s="288">
        <v>0</v>
      </c>
      <c r="K134" s="288">
        <v>0</v>
      </c>
      <c r="L134" s="288">
        <v>0</v>
      </c>
    </row>
    <row r="135" spans="1:12" ht="24.75" customHeight="1">
      <c r="A135" s="120">
        <v>41</v>
      </c>
      <c r="B135" s="145"/>
      <c r="C135" s="315"/>
      <c r="D135" s="314">
        <v>717002</v>
      </c>
      <c r="E135" s="313" t="s">
        <v>272</v>
      </c>
      <c r="F135" s="283">
        <v>0</v>
      </c>
      <c r="G135" s="283">
        <v>0</v>
      </c>
      <c r="H135" s="283">
        <v>0</v>
      </c>
      <c r="I135" s="287">
        <v>0</v>
      </c>
      <c r="J135" s="288">
        <v>0</v>
      </c>
      <c r="K135" s="288">
        <v>0</v>
      </c>
      <c r="L135" s="288">
        <v>0</v>
      </c>
    </row>
    <row r="136" spans="1:12" ht="24.75" customHeight="1">
      <c r="A136" s="121">
        <v>111</v>
      </c>
      <c r="B136" s="146"/>
      <c r="C136" s="316"/>
      <c r="D136" s="277">
        <v>717002</v>
      </c>
      <c r="E136" s="278" t="s">
        <v>271</v>
      </c>
      <c r="F136" s="279">
        <v>0</v>
      </c>
      <c r="G136" s="279">
        <v>0</v>
      </c>
      <c r="H136" s="279">
        <v>0</v>
      </c>
      <c r="I136" s="280">
        <v>0</v>
      </c>
      <c r="J136" s="281">
        <v>0</v>
      </c>
      <c r="K136" s="281">
        <v>0</v>
      </c>
      <c r="L136" s="281">
        <v>0</v>
      </c>
    </row>
    <row r="137" spans="1:12" ht="24.75" customHeight="1">
      <c r="A137" s="40" t="s">
        <v>312</v>
      </c>
      <c r="B137" s="139"/>
      <c r="C137" s="316"/>
      <c r="D137" s="277">
        <v>718004</v>
      </c>
      <c r="E137" s="278" t="s">
        <v>313</v>
      </c>
      <c r="F137" s="279">
        <v>0</v>
      </c>
      <c r="G137" s="279">
        <v>1078</v>
      </c>
      <c r="H137" s="279">
        <v>0</v>
      </c>
      <c r="I137" s="280">
        <v>0</v>
      </c>
      <c r="J137" s="281">
        <v>0</v>
      </c>
      <c r="K137" s="281">
        <v>0</v>
      </c>
      <c r="L137" s="281">
        <v>0</v>
      </c>
    </row>
    <row r="138" spans="1:12" ht="24.75" customHeight="1">
      <c r="A138" s="40" t="s">
        <v>314</v>
      </c>
      <c r="B138" s="139"/>
      <c r="C138" s="316"/>
      <c r="D138" s="277">
        <v>718004</v>
      </c>
      <c r="E138" s="278" t="s">
        <v>315</v>
      </c>
      <c r="F138" s="279">
        <v>0</v>
      </c>
      <c r="G138" s="279">
        <v>5000</v>
      </c>
      <c r="H138" s="279">
        <v>0</v>
      </c>
      <c r="I138" s="280">
        <v>0</v>
      </c>
      <c r="J138" s="281">
        <v>0</v>
      </c>
      <c r="K138" s="281">
        <v>0</v>
      </c>
      <c r="L138" s="281">
        <v>0</v>
      </c>
    </row>
    <row r="139" spans="1:12" ht="24.75" customHeight="1">
      <c r="A139" s="40"/>
      <c r="B139" s="139"/>
      <c r="C139" s="316"/>
      <c r="D139" s="277"/>
      <c r="E139" s="278" t="s">
        <v>301</v>
      </c>
      <c r="F139" s="279">
        <v>0</v>
      </c>
      <c r="G139" s="279">
        <v>0</v>
      </c>
      <c r="H139" s="279">
        <v>0</v>
      </c>
      <c r="I139" s="280">
        <v>0</v>
      </c>
      <c r="J139" s="281">
        <v>0</v>
      </c>
      <c r="K139" s="281">
        <v>0</v>
      </c>
      <c r="L139" s="281">
        <v>0</v>
      </c>
    </row>
    <row r="140" spans="1:12" ht="24.75" customHeight="1">
      <c r="A140" s="40"/>
      <c r="B140" s="139"/>
      <c r="C140" s="316"/>
      <c r="D140" s="277"/>
      <c r="E140" s="278" t="s">
        <v>300</v>
      </c>
      <c r="F140" s="279">
        <v>0</v>
      </c>
      <c r="G140" s="279">
        <v>0</v>
      </c>
      <c r="H140" s="279">
        <v>0</v>
      </c>
      <c r="I140" s="280">
        <v>0</v>
      </c>
      <c r="J140" s="281">
        <v>0</v>
      </c>
      <c r="K140" s="281">
        <v>0</v>
      </c>
      <c r="L140" s="281">
        <v>0</v>
      </c>
    </row>
    <row r="141" spans="1:16" ht="24.75" customHeight="1">
      <c r="A141" s="154"/>
      <c r="B141" s="144"/>
      <c r="C141" s="317"/>
      <c r="D141" s="340" t="s">
        <v>71</v>
      </c>
      <c r="E141" s="341"/>
      <c r="F141" s="306">
        <f>SUM(F142+F143)</f>
        <v>2074.76</v>
      </c>
      <c r="G141" s="306">
        <f aca="true" t="shared" si="9" ref="G141:L141">SUM(G142+G143)</f>
        <v>0</v>
      </c>
      <c r="H141" s="306">
        <f t="shared" si="9"/>
        <v>0</v>
      </c>
      <c r="I141" s="307">
        <f t="shared" si="9"/>
        <v>0</v>
      </c>
      <c r="J141" s="308">
        <f t="shared" si="9"/>
        <v>0</v>
      </c>
      <c r="K141" s="308">
        <f t="shared" si="9"/>
        <v>0</v>
      </c>
      <c r="L141" s="308">
        <f t="shared" si="9"/>
        <v>0</v>
      </c>
      <c r="P141" s="113"/>
    </row>
    <row r="142" spans="1:16" ht="24.75" customHeight="1">
      <c r="A142" s="112">
        <v>41</v>
      </c>
      <c r="B142" s="140"/>
      <c r="C142" s="315"/>
      <c r="D142" s="285">
        <v>821010</v>
      </c>
      <c r="E142" s="295" t="s">
        <v>73</v>
      </c>
      <c r="F142" s="283">
        <v>94.76</v>
      </c>
      <c r="G142" s="283">
        <v>0</v>
      </c>
      <c r="H142" s="283">
        <v>0</v>
      </c>
      <c r="I142" s="287">
        <v>0</v>
      </c>
      <c r="J142" s="288">
        <v>0</v>
      </c>
      <c r="K142" s="288">
        <v>0</v>
      </c>
      <c r="L142" s="288">
        <v>0</v>
      </c>
      <c r="P142" s="113"/>
    </row>
    <row r="143" spans="1:12" ht="24.75" customHeight="1">
      <c r="A143" s="40">
        <v>52</v>
      </c>
      <c r="B143" s="139"/>
      <c r="C143" s="316"/>
      <c r="D143" s="285">
        <v>821005</v>
      </c>
      <c r="E143" s="286" t="s">
        <v>72</v>
      </c>
      <c r="F143" s="283">
        <v>1980</v>
      </c>
      <c r="G143" s="283">
        <v>0</v>
      </c>
      <c r="H143" s="283">
        <v>0</v>
      </c>
      <c r="I143" s="287">
        <v>0</v>
      </c>
      <c r="J143" s="288">
        <v>0</v>
      </c>
      <c r="K143" s="288">
        <v>0</v>
      </c>
      <c r="L143" s="288">
        <v>0</v>
      </c>
    </row>
    <row r="144" spans="1:12" ht="24.75" customHeight="1" thickBot="1">
      <c r="A144" s="153"/>
      <c r="B144" s="147"/>
      <c r="C144" s="318"/>
      <c r="D144" s="319" t="s">
        <v>42</v>
      </c>
      <c r="E144" s="320"/>
      <c r="F144" s="321">
        <f>SUM(F141,F121,F120)</f>
        <v>157554.13</v>
      </c>
      <c r="G144" s="321">
        <f>SUM(G141,G121,G120)</f>
        <v>117637.08</v>
      </c>
      <c r="H144" s="321">
        <f>SUM(H120+H121+H141)</f>
        <v>110000</v>
      </c>
      <c r="I144" s="322">
        <f>SUM(I120+I121+I141)</f>
        <v>93120.79</v>
      </c>
      <c r="J144" s="323">
        <f>SUM(J120+J121+J141)</f>
        <v>118000</v>
      </c>
      <c r="K144" s="321">
        <f>SUM(K120+K121+K141)</f>
        <v>118000</v>
      </c>
      <c r="L144" s="324">
        <f>SUM(L120+L121+L141)</f>
        <v>118000</v>
      </c>
    </row>
    <row r="145" spans="1:10" ht="7.5" customHeight="1" thickTop="1">
      <c r="A145" s="11"/>
      <c r="B145" s="10"/>
      <c r="C145" s="10"/>
      <c r="D145" s="10"/>
      <c r="E145" s="13"/>
      <c r="F145" s="10"/>
      <c r="G145" s="10"/>
      <c r="H145" s="10"/>
      <c r="I145" s="125"/>
      <c r="J145" s="125"/>
    </row>
    <row r="146" spans="1:10" ht="12.75" customHeight="1">
      <c r="A146" s="11"/>
      <c r="B146" s="10"/>
      <c r="C146" s="10"/>
      <c r="D146" s="10"/>
      <c r="E146" s="10"/>
      <c r="F146" s="10"/>
      <c r="G146" s="10"/>
      <c r="H146" s="10"/>
      <c r="I146" s="125"/>
      <c r="J146" s="125"/>
    </row>
    <row r="147" spans="1:12" ht="12.75">
      <c r="A147" s="11"/>
      <c r="B147" s="10"/>
      <c r="C147" s="10"/>
      <c r="D147" s="344"/>
      <c r="E147" s="345"/>
      <c r="F147" s="345"/>
      <c r="G147" s="345"/>
      <c r="H147" s="345"/>
      <c r="I147" s="345"/>
      <c r="J147" s="345"/>
      <c r="K147" s="345"/>
      <c r="L147" s="345"/>
    </row>
    <row r="148" spans="1:10" ht="12.75" customHeight="1">
      <c r="A148" s="11"/>
      <c r="B148" s="10"/>
      <c r="C148" s="10"/>
      <c r="D148" s="10"/>
      <c r="E148" s="32"/>
      <c r="F148" s="10"/>
      <c r="G148" s="10"/>
      <c r="H148" s="10"/>
      <c r="I148" s="125"/>
      <c r="J148" s="125"/>
    </row>
    <row r="149" spans="1:10" ht="12.75" customHeight="1">
      <c r="A149" s="11"/>
      <c r="B149" s="10"/>
      <c r="C149" s="335" t="s">
        <v>296</v>
      </c>
      <c r="D149" s="335"/>
      <c r="E149" s="116" t="s">
        <v>297</v>
      </c>
      <c r="F149" s="10"/>
      <c r="G149" s="10"/>
      <c r="H149" s="10"/>
      <c r="I149" s="125"/>
      <c r="J149" s="125"/>
    </row>
    <row r="150" spans="1:11" ht="12.75" customHeight="1">
      <c r="A150" s="104"/>
      <c r="B150" s="104"/>
      <c r="C150" s="336" t="s">
        <v>298</v>
      </c>
      <c r="D150" s="336"/>
      <c r="E150" s="115" t="s">
        <v>299</v>
      </c>
      <c r="F150" s="104"/>
      <c r="G150" s="104"/>
      <c r="H150" s="104"/>
      <c r="I150" s="126"/>
      <c r="J150" s="126"/>
      <c r="K150" s="98"/>
    </row>
    <row r="151" spans="1:11" ht="12.75" customHeight="1">
      <c r="A151" s="105"/>
      <c r="B151" s="104"/>
      <c r="C151" s="336" t="s">
        <v>200</v>
      </c>
      <c r="D151" s="336"/>
      <c r="E151" s="336"/>
      <c r="F151" s="104"/>
      <c r="G151" s="104"/>
      <c r="H151" s="104"/>
      <c r="I151" s="126"/>
      <c r="J151" s="126"/>
      <c r="K151" s="98"/>
    </row>
    <row r="152" spans="1:11" ht="12.75" customHeight="1">
      <c r="A152" s="105"/>
      <c r="B152" s="104"/>
      <c r="C152" s="104"/>
      <c r="D152" s="104"/>
      <c r="E152" s="104"/>
      <c r="F152" s="104"/>
      <c r="G152" s="104"/>
      <c r="H152" s="104"/>
      <c r="I152" s="126"/>
      <c r="J152" s="126"/>
      <c r="K152" s="98"/>
    </row>
    <row r="153" spans="1:18" ht="12.75" customHeight="1">
      <c r="A153" s="106"/>
      <c r="B153" s="107"/>
      <c r="C153" s="107"/>
      <c r="D153" s="107"/>
      <c r="E153" s="107"/>
      <c r="F153" s="104"/>
      <c r="G153" s="104"/>
      <c r="H153" s="104"/>
      <c r="I153" s="126"/>
      <c r="J153" s="126"/>
      <c r="K153" s="98"/>
      <c r="L153" s="98"/>
      <c r="M153" s="108"/>
      <c r="N153" s="108"/>
      <c r="O153" s="108"/>
      <c r="P153" s="108"/>
      <c r="Q153" s="108"/>
      <c r="R153" s="98"/>
    </row>
    <row r="154" spans="1:11" ht="12.75" customHeight="1">
      <c r="A154" s="106"/>
      <c r="B154" s="107"/>
      <c r="C154" s="107"/>
      <c r="D154" s="107"/>
      <c r="E154" s="107"/>
      <c r="F154" s="104"/>
      <c r="G154" s="104"/>
      <c r="H154" s="104"/>
      <c r="I154" s="126"/>
      <c r="J154" s="126"/>
      <c r="K154" s="98"/>
    </row>
    <row r="155" spans="1:11" ht="12.75" customHeight="1">
      <c r="A155" s="109"/>
      <c r="B155" s="104"/>
      <c r="C155" s="104"/>
      <c r="D155" s="104"/>
      <c r="E155" s="104"/>
      <c r="F155" s="104"/>
      <c r="G155" s="104"/>
      <c r="H155" s="104"/>
      <c r="I155" s="126"/>
      <c r="J155" s="126"/>
      <c r="K155" s="98"/>
    </row>
    <row r="156" spans="1:11" ht="12.75" customHeight="1">
      <c r="A156" s="109"/>
      <c r="B156" s="104"/>
      <c r="C156" s="104"/>
      <c r="D156" s="104"/>
      <c r="E156" s="104"/>
      <c r="F156" s="104"/>
      <c r="G156" s="104"/>
      <c r="H156" s="104"/>
      <c r="I156" s="126"/>
      <c r="J156" s="126"/>
      <c r="K156" s="98"/>
    </row>
    <row r="157" spans="1:10" ht="12.75" customHeight="1">
      <c r="A157" s="11"/>
      <c r="B157" s="10"/>
      <c r="C157" s="10"/>
      <c r="D157" s="10"/>
      <c r="E157" s="10"/>
      <c r="F157" s="10"/>
      <c r="G157" s="10"/>
      <c r="H157" s="10"/>
      <c r="I157" s="125"/>
      <c r="J157" s="125"/>
    </row>
    <row r="158" spans="1:10" ht="12.75" customHeight="1">
      <c r="A158" s="11"/>
      <c r="B158" s="10"/>
      <c r="C158" s="10"/>
      <c r="D158" s="10"/>
      <c r="E158" s="10"/>
      <c r="F158" s="10"/>
      <c r="G158" s="10"/>
      <c r="H158" s="10"/>
      <c r="I158" s="125"/>
      <c r="J158" s="125"/>
    </row>
    <row r="159" spans="1:10" ht="12.75" customHeight="1">
      <c r="A159" s="11"/>
      <c r="B159" s="10"/>
      <c r="C159" s="10"/>
      <c r="D159" s="10"/>
      <c r="E159" s="10"/>
      <c r="F159" s="10"/>
      <c r="G159" s="10"/>
      <c r="H159" s="10"/>
      <c r="I159" s="125"/>
      <c r="J159" s="125"/>
    </row>
    <row r="160" spans="1:10" ht="12.75" customHeight="1">
      <c r="A160" s="11"/>
      <c r="B160" s="10"/>
      <c r="C160" s="10"/>
      <c r="D160" s="10"/>
      <c r="E160" s="10"/>
      <c r="F160" s="10"/>
      <c r="G160" s="10"/>
      <c r="H160" s="10"/>
      <c r="I160" s="125"/>
      <c r="J160" s="125"/>
    </row>
    <row r="161" spans="1:10" ht="12.75" customHeight="1">
      <c r="A161" s="11"/>
      <c r="B161" s="10"/>
      <c r="C161" s="10"/>
      <c r="D161" s="10"/>
      <c r="E161" s="10"/>
      <c r="F161" s="10"/>
      <c r="G161" s="10"/>
      <c r="H161" s="10"/>
      <c r="I161" s="125"/>
      <c r="J161" s="125"/>
    </row>
    <row r="162" spans="1:10" ht="12.75" customHeight="1">
      <c r="A162" s="11"/>
      <c r="B162" s="10"/>
      <c r="C162" s="10"/>
      <c r="D162" s="10"/>
      <c r="E162" s="10"/>
      <c r="F162" s="10"/>
      <c r="G162" s="10"/>
      <c r="H162" s="10"/>
      <c r="I162" s="125"/>
      <c r="J162" s="125"/>
    </row>
    <row r="163" spans="1:10" ht="12.75" customHeight="1">
      <c r="A163" s="11"/>
      <c r="B163" s="10"/>
      <c r="C163" s="10"/>
      <c r="D163" s="10"/>
      <c r="E163" s="10"/>
      <c r="F163" s="10"/>
      <c r="G163" s="10"/>
      <c r="H163" s="10"/>
      <c r="I163" s="125"/>
      <c r="J163" s="125"/>
    </row>
    <row r="164" spans="1:10" ht="12.75" customHeight="1">
      <c r="A164" s="11"/>
      <c r="B164" s="10"/>
      <c r="C164" s="10"/>
      <c r="D164" s="10"/>
      <c r="E164" s="10"/>
      <c r="F164" s="10"/>
      <c r="G164" s="10"/>
      <c r="H164" s="10"/>
      <c r="I164" s="125"/>
      <c r="J164" s="125"/>
    </row>
    <row r="165" spans="1:10" ht="12.75" customHeight="1">
      <c r="A165" s="11"/>
      <c r="B165" s="10"/>
      <c r="C165" s="10"/>
      <c r="D165" s="10"/>
      <c r="E165" s="10"/>
      <c r="F165" s="10"/>
      <c r="G165" s="10"/>
      <c r="H165" s="10"/>
      <c r="I165" s="125"/>
      <c r="J165" s="125"/>
    </row>
    <row r="166" spans="1:10" ht="12.75" customHeight="1">
      <c r="A166" s="11"/>
      <c r="B166" s="10"/>
      <c r="C166" s="10"/>
      <c r="D166" s="10"/>
      <c r="E166" s="10"/>
      <c r="F166" s="10"/>
      <c r="G166" s="10"/>
      <c r="H166" s="10"/>
      <c r="I166" s="125"/>
      <c r="J166" s="125"/>
    </row>
    <row r="167" spans="1:10" ht="12.75" customHeight="1">
      <c r="A167" s="11"/>
      <c r="B167" s="10"/>
      <c r="C167" s="10"/>
      <c r="D167" s="10"/>
      <c r="E167" s="10"/>
      <c r="F167" s="10"/>
      <c r="G167" s="10"/>
      <c r="H167" s="10"/>
      <c r="I167" s="125"/>
      <c r="J167" s="125"/>
    </row>
    <row r="168" spans="1:10" ht="12.75" customHeight="1">
      <c r="A168" s="11"/>
      <c r="B168" s="10"/>
      <c r="C168" s="10"/>
      <c r="D168" s="10"/>
      <c r="E168" s="10"/>
      <c r="F168" s="10"/>
      <c r="G168" s="10"/>
      <c r="H168" s="10"/>
      <c r="I168" s="125"/>
      <c r="J168" s="125"/>
    </row>
    <row r="169" spans="1:10" ht="12.75" customHeight="1">
      <c r="A169" s="11"/>
      <c r="B169" s="10"/>
      <c r="C169" s="10"/>
      <c r="D169" s="10"/>
      <c r="E169" s="10"/>
      <c r="F169" s="10"/>
      <c r="G169" s="10"/>
      <c r="H169" s="10"/>
      <c r="I169" s="125"/>
      <c r="J169" s="125"/>
    </row>
    <row r="170" spans="1:10" ht="12.75" customHeight="1">
      <c r="A170" s="11"/>
      <c r="B170" s="10"/>
      <c r="C170" s="10"/>
      <c r="D170" s="10"/>
      <c r="E170" s="10"/>
      <c r="F170" s="10"/>
      <c r="G170" s="10"/>
      <c r="H170" s="10"/>
      <c r="I170" s="125"/>
      <c r="J170" s="125"/>
    </row>
    <row r="171" spans="1:10" ht="12.75" customHeight="1">
      <c r="A171" s="11"/>
      <c r="B171" s="10"/>
      <c r="C171" s="10"/>
      <c r="D171" s="10"/>
      <c r="E171" s="10"/>
      <c r="F171" s="10"/>
      <c r="G171" s="10"/>
      <c r="H171" s="10"/>
      <c r="I171" s="125"/>
      <c r="J171" s="125"/>
    </row>
    <row r="172" spans="1:10" ht="12.75" customHeight="1">
      <c r="A172" s="11"/>
      <c r="B172" s="10"/>
      <c r="C172" s="10"/>
      <c r="D172" s="10"/>
      <c r="E172" s="10"/>
      <c r="F172" s="10"/>
      <c r="G172" s="10"/>
      <c r="H172" s="10"/>
      <c r="I172" s="125"/>
      <c r="J172" s="125"/>
    </row>
    <row r="173" spans="1:10" ht="12.75" customHeight="1">
      <c r="A173" s="11"/>
      <c r="B173" s="10"/>
      <c r="C173" s="10"/>
      <c r="D173" s="10"/>
      <c r="E173" s="10"/>
      <c r="F173" s="10"/>
      <c r="G173" s="10"/>
      <c r="H173" s="10"/>
      <c r="I173" s="125"/>
      <c r="J173" s="125"/>
    </row>
    <row r="174" spans="1:10" ht="12.75" customHeight="1">
      <c r="A174" s="11"/>
      <c r="B174" s="10"/>
      <c r="C174" s="10"/>
      <c r="D174" s="10"/>
      <c r="E174" s="10"/>
      <c r="F174" s="10"/>
      <c r="G174" s="10"/>
      <c r="H174" s="10"/>
      <c r="I174" s="125"/>
      <c r="J174" s="125"/>
    </row>
    <row r="175" spans="1:10" ht="12.75" customHeight="1">
      <c r="A175" s="11"/>
      <c r="B175" s="10"/>
      <c r="C175" s="10"/>
      <c r="D175" s="10"/>
      <c r="E175" s="10"/>
      <c r="F175" s="10"/>
      <c r="G175" s="10"/>
      <c r="H175" s="10"/>
      <c r="I175" s="125"/>
      <c r="J175" s="125"/>
    </row>
    <row r="176" spans="1:10" ht="12.75" customHeight="1">
      <c r="A176" s="11"/>
      <c r="B176" s="10"/>
      <c r="C176" s="10"/>
      <c r="D176" s="10"/>
      <c r="E176" s="10"/>
      <c r="F176" s="10"/>
      <c r="G176" s="10"/>
      <c r="H176" s="10"/>
      <c r="I176" s="125"/>
      <c r="J176" s="125"/>
    </row>
    <row r="177" spans="1:10" ht="12.75" customHeight="1">
      <c r="A177" s="11"/>
      <c r="B177" s="10"/>
      <c r="C177" s="10"/>
      <c r="D177" s="10"/>
      <c r="E177" s="10"/>
      <c r="F177" s="10"/>
      <c r="G177" s="10"/>
      <c r="H177" s="10"/>
      <c r="I177" s="125"/>
      <c r="J177" s="125"/>
    </row>
    <row r="178" spans="1:10" ht="12.75" customHeight="1">
      <c r="A178" s="11"/>
      <c r="B178" s="10"/>
      <c r="C178" s="10"/>
      <c r="D178" s="10"/>
      <c r="E178" s="10"/>
      <c r="F178" s="10"/>
      <c r="G178" s="10"/>
      <c r="H178" s="10"/>
      <c r="I178" s="125"/>
      <c r="J178" s="125"/>
    </row>
    <row r="179" spans="1:10" ht="12.75" customHeight="1">
      <c r="A179" s="11"/>
      <c r="B179" s="10"/>
      <c r="C179" s="10"/>
      <c r="D179" s="10"/>
      <c r="E179" s="10"/>
      <c r="F179" s="10"/>
      <c r="G179" s="10"/>
      <c r="H179" s="10"/>
      <c r="I179" s="125"/>
      <c r="J179" s="125"/>
    </row>
    <row r="180" spans="1:10" ht="12.75" customHeight="1">
      <c r="A180" s="11"/>
      <c r="B180" s="10"/>
      <c r="C180" s="10"/>
      <c r="D180" s="10"/>
      <c r="E180" s="10"/>
      <c r="F180" s="10"/>
      <c r="G180" s="10"/>
      <c r="H180" s="10"/>
      <c r="I180" s="125"/>
      <c r="J180" s="125"/>
    </row>
    <row r="181" spans="1:10" ht="12.75" customHeight="1">
      <c r="A181" s="11"/>
      <c r="B181" s="10"/>
      <c r="C181" s="10"/>
      <c r="D181" s="10"/>
      <c r="E181" s="10"/>
      <c r="F181" s="10"/>
      <c r="G181" s="10"/>
      <c r="H181" s="10"/>
      <c r="I181" s="125"/>
      <c r="J181" s="125"/>
    </row>
    <row r="182" spans="1:10" ht="12.75" customHeight="1">
      <c r="A182" s="11"/>
      <c r="B182" s="10"/>
      <c r="C182" s="10"/>
      <c r="D182" s="10"/>
      <c r="E182" s="10"/>
      <c r="F182" s="10"/>
      <c r="G182" s="10"/>
      <c r="H182" s="10"/>
      <c r="I182" s="125"/>
      <c r="J182" s="125"/>
    </row>
    <row r="183" spans="1:10" ht="12.75" customHeight="1">
      <c r="A183" s="11"/>
      <c r="B183" s="10"/>
      <c r="C183" s="10"/>
      <c r="D183" s="10"/>
      <c r="E183" s="10"/>
      <c r="F183" s="10"/>
      <c r="G183" s="10"/>
      <c r="H183" s="10"/>
      <c r="I183" s="125"/>
      <c r="J183" s="125"/>
    </row>
    <row r="184" spans="1:10" ht="12.75" customHeight="1">
      <c r="A184" s="11"/>
      <c r="B184" s="10"/>
      <c r="C184" s="10"/>
      <c r="D184" s="10"/>
      <c r="E184" s="10"/>
      <c r="F184" s="10"/>
      <c r="G184" s="10"/>
      <c r="H184" s="10"/>
      <c r="I184" s="125"/>
      <c r="J184" s="125"/>
    </row>
    <row r="185" spans="1:10" ht="12.75" customHeight="1">
      <c r="A185" s="11"/>
      <c r="B185" s="10"/>
      <c r="C185" s="10"/>
      <c r="D185" s="10"/>
      <c r="E185" s="10"/>
      <c r="F185" s="10"/>
      <c r="G185" s="10"/>
      <c r="H185" s="10"/>
      <c r="I185" s="125"/>
      <c r="J185" s="125"/>
    </row>
    <row r="186" spans="1:10" ht="12.75" customHeight="1">
      <c r="A186" s="11"/>
      <c r="B186" s="10"/>
      <c r="C186" s="10"/>
      <c r="D186" s="10"/>
      <c r="E186" s="10"/>
      <c r="F186" s="10"/>
      <c r="G186" s="10"/>
      <c r="H186" s="10"/>
      <c r="I186" s="125"/>
      <c r="J186" s="125"/>
    </row>
    <row r="187" spans="1:10" ht="12.75" customHeight="1">
      <c r="A187" s="11"/>
      <c r="B187" s="10"/>
      <c r="C187" s="10"/>
      <c r="D187" s="10"/>
      <c r="E187" s="10"/>
      <c r="F187" s="10"/>
      <c r="G187" s="10"/>
      <c r="H187" s="10"/>
      <c r="I187" s="125"/>
      <c r="J187" s="125"/>
    </row>
    <row r="188" spans="1:10" ht="12.75" customHeight="1">
      <c r="A188" s="11"/>
      <c r="B188" s="10"/>
      <c r="C188" s="10"/>
      <c r="D188" s="10"/>
      <c r="E188" s="10"/>
      <c r="F188" s="10"/>
      <c r="G188" s="10"/>
      <c r="H188" s="10"/>
      <c r="I188" s="125"/>
      <c r="J188" s="125"/>
    </row>
    <row r="189" spans="1:10" ht="12.75" customHeight="1">
      <c r="A189" s="11"/>
      <c r="B189" s="10"/>
      <c r="C189" s="10"/>
      <c r="D189" s="10"/>
      <c r="E189" s="10"/>
      <c r="F189" s="10"/>
      <c r="G189" s="10"/>
      <c r="H189" s="10"/>
      <c r="I189" s="125"/>
      <c r="J189" s="125"/>
    </row>
    <row r="190" spans="1:10" ht="12.75" customHeight="1">
      <c r="A190" s="11"/>
      <c r="B190" s="10"/>
      <c r="C190" s="10"/>
      <c r="D190" s="10"/>
      <c r="E190" s="10"/>
      <c r="F190" s="10"/>
      <c r="G190" s="10"/>
      <c r="H190" s="10"/>
      <c r="I190" s="125"/>
      <c r="J190" s="125"/>
    </row>
    <row r="191" spans="1:10" ht="12.75" customHeight="1">
      <c r="A191" s="11"/>
      <c r="B191" s="10"/>
      <c r="C191" s="10"/>
      <c r="D191" s="10"/>
      <c r="E191" s="10"/>
      <c r="F191" s="10"/>
      <c r="G191" s="10"/>
      <c r="H191" s="10"/>
      <c r="I191" s="125"/>
      <c r="J191" s="125"/>
    </row>
    <row r="192" spans="1:10" ht="12.75" customHeight="1">
      <c r="A192" s="11"/>
      <c r="B192" s="10"/>
      <c r="C192" s="10"/>
      <c r="D192" s="10"/>
      <c r="E192" s="10"/>
      <c r="F192" s="10"/>
      <c r="G192" s="10"/>
      <c r="H192" s="10"/>
      <c r="I192" s="125"/>
      <c r="J192" s="125"/>
    </row>
    <row r="193" spans="1:10" ht="12.75" customHeight="1">
      <c r="A193" s="11"/>
      <c r="B193" s="10"/>
      <c r="C193" s="10"/>
      <c r="D193" s="10"/>
      <c r="E193" s="10"/>
      <c r="F193" s="10"/>
      <c r="G193" s="10"/>
      <c r="H193" s="10"/>
      <c r="I193" s="125"/>
      <c r="J193" s="125"/>
    </row>
    <row r="194" spans="1:10" ht="12.75" customHeight="1">
      <c r="A194" s="11"/>
      <c r="B194" s="10"/>
      <c r="C194" s="10"/>
      <c r="D194" s="10"/>
      <c r="E194" s="10"/>
      <c r="F194" s="10"/>
      <c r="G194" s="10"/>
      <c r="H194" s="10"/>
      <c r="I194" s="125"/>
      <c r="J194" s="125"/>
    </row>
    <row r="195" spans="1:10" ht="12.75" customHeight="1">
      <c r="A195" s="11"/>
      <c r="B195" s="10"/>
      <c r="C195" s="10"/>
      <c r="D195" s="10"/>
      <c r="E195" s="10"/>
      <c r="F195" s="10"/>
      <c r="G195" s="10"/>
      <c r="H195" s="10"/>
      <c r="I195" s="125"/>
      <c r="J195" s="125"/>
    </row>
    <row r="196" spans="1:10" ht="12.75" customHeight="1">
      <c r="A196" s="11"/>
      <c r="B196" s="10"/>
      <c r="C196" s="10"/>
      <c r="D196" s="10"/>
      <c r="E196" s="10"/>
      <c r="F196" s="10"/>
      <c r="G196" s="10"/>
      <c r="H196" s="10"/>
      <c r="I196" s="125"/>
      <c r="J196" s="125"/>
    </row>
    <row r="197" spans="1:10" ht="12.75" customHeight="1">
      <c r="A197" s="11"/>
      <c r="B197" s="10"/>
      <c r="C197" s="10"/>
      <c r="D197" s="10"/>
      <c r="E197" s="10"/>
      <c r="F197" s="10"/>
      <c r="G197" s="10"/>
      <c r="H197" s="10"/>
      <c r="I197" s="125"/>
      <c r="J197" s="125"/>
    </row>
    <row r="198" spans="1:10" ht="12.75" customHeight="1">
      <c r="A198" s="11"/>
      <c r="B198" s="10"/>
      <c r="C198" s="10"/>
      <c r="D198" s="10"/>
      <c r="E198" s="10"/>
      <c r="F198" s="10"/>
      <c r="G198" s="10"/>
      <c r="H198" s="10"/>
      <c r="I198" s="125"/>
      <c r="J198" s="125"/>
    </row>
    <row r="199" spans="1:10" ht="12.75" customHeight="1">
      <c r="A199" s="11"/>
      <c r="B199" s="10"/>
      <c r="C199" s="10"/>
      <c r="D199" s="10"/>
      <c r="E199" s="10"/>
      <c r="F199" s="10"/>
      <c r="G199" s="10"/>
      <c r="H199" s="10"/>
      <c r="I199" s="125"/>
      <c r="J199" s="125"/>
    </row>
    <row r="200" spans="1:10" ht="12.75" customHeight="1">
      <c r="A200" s="11"/>
      <c r="B200" s="10"/>
      <c r="C200" s="10"/>
      <c r="D200" s="10"/>
      <c r="E200" s="10"/>
      <c r="F200" s="10"/>
      <c r="G200" s="10"/>
      <c r="H200" s="10"/>
      <c r="I200" s="125"/>
      <c r="J200" s="125"/>
    </row>
    <row r="201" spans="1:10" ht="12.75" customHeight="1">
      <c r="A201" s="11"/>
      <c r="B201" s="10"/>
      <c r="C201" s="10"/>
      <c r="D201" s="10"/>
      <c r="E201" s="10"/>
      <c r="F201" s="10"/>
      <c r="G201" s="10"/>
      <c r="H201" s="10"/>
      <c r="I201" s="125"/>
      <c r="J201" s="125"/>
    </row>
    <row r="202" spans="1:10" ht="12.75" customHeight="1">
      <c r="A202" s="11"/>
      <c r="B202" s="10"/>
      <c r="C202" s="10"/>
      <c r="D202" s="10"/>
      <c r="E202" s="10"/>
      <c r="F202" s="10"/>
      <c r="G202" s="10"/>
      <c r="H202" s="10"/>
      <c r="I202" s="125"/>
      <c r="J202" s="125"/>
    </row>
    <row r="203" spans="1:10" ht="12.75" customHeight="1">
      <c r="A203" s="11"/>
      <c r="B203" s="10"/>
      <c r="C203" s="10"/>
      <c r="D203" s="10"/>
      <c r="E203" s="10"/>
      <c r="F203" s="10"/>
      <c r="G203" s="10"/>
      <c r="H203" s="10"/>
      <c r="I203" s="125"/>
      <c r="J203" s="125"/>
    </row>
    <row r="204" spans="1:10" ht="12.75" customHeight="1">
      <c r="A204" s="11"/>
      <c r="B204" s="10"/>
      <c r="C204" s="10"/>
      <c r="D204" s="10"/>
      <c r="E204" s="10"/>
      <c r="F204" s="10"/>
      <c r="G204" s="10"/>
      <c r="H204" s="10"/>
      <c r="I204" s="125"/>
      <c r="J204" s="125"/>
    </row>
    <row r="205" spans="1:10" ht="12.75" customHeight="1">
      <c r="A205" s="11"/>
      <c r="B205" s="10"/>
      <c r="C205" s="10"/>
      <c r="D205" s="10"/>
      <c r="E205" s="10"/>
      <c r="F205" s="10"/>
      <c r="G205" s="10"/>
      <c r="H205" s="10"/>
      <c r="I205" s="125"/>
      <c r="J205" s="125"/>
    </row>
    <row r="206" spans="1:10" ht="12.75" customHeight="1">
      <c r="A206" s="11"/>
      <c r="B206" s="10"/>
      <c r="C206" s="10"/>
      <c r="D206" s="10"/>
      <c r="E206" s="10"/>
      <c r="F206" s="10"/>
      <c r="G206" s="10"/>
      <c r="H206" s="10"/>
      <c r="I206" s="125"/>
      <c r="J206" s="125"/>
    </row>
    <row r="207" spans="1:10" ht="12.75" customHeight="1">
      <c r="A207" s="11"/>
      <c r="B207" s="10"/>
      <c r="C207" s="10"/>
      <c r="D207" s="10"/>
      <c r="E207" s="10"/>
      <c r="F207" s="10"/>
      <c r="G207" s="10"/>
      <c r="H207" s="10"/>
      <c r="I207" s="125"/>
      <c r="J207" s="125"/>
    </row>
    <row r="208" spans="1:10" ht="12.75" customHeight="1">
      <c r="A208" s="11"/>
      <c r="B208" s="10"/>
      <c r="C208" s="10"/>
      <c r="D208" s="10"/>
      <c r="E208" s="10"/>
      <c r="F208" s="10"/>
      <c r="G208" s="10"/>
      <c r="H208" s="10"/>
      <c r="I208" s="125"/>
      <c r="J208" s="125"/>
    </row>
    <row r="209" spans="1:10" ht="12.75" customHeight="1">
      <c r="A209" s="11"/>
      <c r="B209" s="10"/>
      <c r="C209" s="10"/>
      <c r="D209" s="10"/>
      <c r="E209" s="10"/>
      <c r="F209" s="10"/>
      <c r="G209" s="10"/>
      <c r="H209" s="10"/>
      <c r="I209" s="125"/>
      <c r="J209" s="125"/>
    </row>
    <row r="210" spans="1:10" ht="12.75" customHeight="1">
      <c r="A210" s="11"/>
      <c r="B210" s="10"/>
      <c r="C210" s="10"/>
      <c r="D210" s="10"/>
      <c r="E210" s="10"/>
      <c r="F210" s="10"/>
      <c r="G210" s="10"/>
      <c r="H210" s="10"/>
      <c r="I210" s="125"/>
      <c r="J210" s="125"/>
    </row>
    <row r="211" spans="1:10" ht="12.75" customHeight="1">
      <c r="A211" s="11"/>
      <c r="B211" s="10"/>
      <c r="C211" s="10"/>
      <c r="D211" s="10"/>
      <c r="E211" s="10"/>
      <c r="F211" s="10"/>
      <c r="G211" s="10"/>
      <c r="H211" s="10"/>
      <c r="I211" s="125"/>
      <c r="J211" s="125"/>
    </row>
    <row r="212" spans="1:10" ht="12.75" customHeight="1">
      <c r="A212" s="11"/>
      <c r="B212" s="10"/>
      <c r="C212" s="10"/>
      <c r="D212" s="10"/>
      <c r="E212" s="10"/>
      <c r="F212" s="10"/>
      <c r="G212" s="10"/>
      <c r="H212" s="10"/>
      <c r="I212" s="125"/>
      <c r="J212" s="125"/>
    </row>
    <row r="213" spans="1:10" ht="12.75" customHeight="1">
      <c r="A213" s="11"/>
      <c r="B213" s="10"/>
      <c r="C213" s="10"/>
      <c r="D213" s="10"/>
      <c r="E213" s="10"/>
      <c r="F213" s="10"/>
      <c r="G213" s="10"/>
      <c r="H213" s="10"/>
      <c r="I213" s="125"/>
      <c r="J213" s="125"/>
    </row>
    <row r="214" spans="1:10" ht="12.75" customHeight="1">
      <c r="A214" s="11"/>
      <c r="B214" s="10"/>
      <c r="C214" s="10"/>
      <c r="D214" s="10"/>
      <c r="E214" s="10"/>
      <c r="F214" s="10"/>
      <c r="G214" s="10"/>
      <c r="H214" s="10"/>
      <c r="I214" s="125"/>
      <c r="J214" s="125"/>
    </row>
    <row r="215" spans="1:10" ht="12.75" customHeight="1">
      <c r="A215" s="11"/>
      <c r="B215" s="10"/>
      <c r="C215" s="10"/>
      <c r="D215" s="10"/>
      <c r="E215" s="10"/>
      <c r="F215" s="10"/>
      <c r="G215" s="10"/>
      <c r="H215" s="10"/>
      <c r="I215" s="125"/>
      <c r="J215" s="125"/>
    </row>
    <row r="216" spans="1:10" ht="12.75" customHeight="1">
      <c r="A216" s="11"/>
      <c r="B216" s="10"/>
      <c r="C216" s="10"/>
      <c r="D216" s="10"/>
      <c r="E216" s="10"/>
      <c r="F216" s="10"/>
      <c r="G216" s="10"/>
      <c r="H216" s="10"/>
      <c r="I216" s="125"/>
      <c r="J216" s="125"/>
    </row>
    <row r="217" spans="1:10" ht="12.75" customHeight="1">
      <c r="A217" s="11"/>
      <c r="B217" s="10"/>
      <c r="C217" s="10"/>
      <c r="D217" s="10"/>
      <c r="E217" s="10"/>
      <c r="F217" s="10"/>
      <c r="G217" s="10"/>
      <c r="H217" s="10"/>
      <c r="I217" s="125"/>
      <c r="J217" s="125"/>
    </row>
    <row r="218" spans="1:10" ht="12.75" customHeight="1">
      <c r="A218" s="11"/>
      <c r="B218" s="10"/>
      <c r="C218" s="10"/>
      <c r="D218" s="10"/>
      <c r="E218" s="10"/>
      <c r="F218" s="10"/>
      <c r="G218" s="10"/>
      <c r="H218" s="10"/>
      <c r="I218" s="125"/>
      <c r="J218" s="125"/>
    </row>
    <row r="219" spans="1:10" ht="12.75" customHeight="1">
      <c r="A219" s="11"/>
      <c r="B219" s="10"/>
      <c r="C219" s="10"/>
      <c r="D219" s="10"/>
      <c r="E219" s="10"/>
      <c r="F219" s="10"/>
      <c r="G219" s="10"/>
      <c r="H219" s="10"/>
      <c r="I219" s="125"/>
      <c r="J219" s="125"/>
    </row>
    <row r="220" spans="1:10" ht="12.75" customHeight="1">
      <c r="A220" s="11"/>
      <c r="B220" s="10"/>
      <c r="C220" s="10"/>
      <c r="D220" s="10"/>
      <c r="E220" s="10"/>
      <c r="F220" s="10"/>
      <c r="G220" s="10"/>
      <c r="H220" s="10"/>
      <c r="I220" s="125"/>
      <c r="J220" s="125"/>
    </row>
    <row r="221" spans="1:10" ht="12.75" customHeight="1">
      <c r="A221" s="11"/>
      <c r="B221" s="10"/>
      <c r="C221" s="10"/>
      <c r="D221" s="10"/>
      <c r="E221" s="10"/>
      <c r="F221" s="10"/>
      <c r="G221" s="10"/>
      <c r="H221" s="10"/>
      <c r="I221" s="125"/>
      <c r="J221" s="125"/>
    </row>
    <row r="222" spans="1:10" ht="12.75" customHeight="1">
      <c r="A222" s="11"/>
      <c r="B222" s="10"/>
      <c r="C222" s="10"/>
      <c r="D222" s="10"/>
      <c r="E222" s="10"/>
      <c r="F222" s="10"/>
      <c r="G222" s="10"/>
      <c r="H222" s="10"/>
      <c r="I222" s="125"/>
      <c r="J222" s="125"/>
    </row>
    <row r="223" spans="1:10" ht="12.75" customHeight="1">
      <c r="A223" s="11"/>
      <c r="B223" s="10"/>
      <c r="C223" s="10"/>
      <c r="D223" s="10"/>
      <c r="E223" s="10"/>
      <c r="F223" s="10"/>
      <c r="G223" s="10"/>
      <c r="H223" s="10"/>
      <c r="I223" s="125"/>
      <c r="J223" s="125"/>
    </row>
    <row r="224" spans="1:10" ht="12.75" customHeight="1">
      <c r="A224" s="11"/>
      <c r="B224" s="10"/>
      <c r="C224" s="10"/>
      <c r="D224" s="10"/>
      <c r="E224" s="10"/>
      <c r="F224" s="10"/>
      <c r="G224" s="10"/>
      <c r="H224" s="10"/>
      <c r="I224" s="125"/>
      <c r="J224" s="125"/>
    </row>
    <row r="225" spans="1:10" ht="12.75" customHeight="1">
      <c r="A225" s="11"/>
      <c r="B225" s="10"/>
      <c r="C225" s="10"/>
      <c r="D225" s="10"/>
      <c r="E225" s="10"/>
      <c r="F225" s="10"/>
      <c r="G225" s="10"/>
      <c r="H225" s="10"/>
      <c r="I225" s="125"/>
      <c r="J225" s="125"/>
    </row>
    <row r="226" spans="1:10" ht="12.75" customHeight="1">
      <c r="A226" s="11"/>
      <c r="B226" s="10"/>
      <c r="C226" s="10"/>
      <c r="D226" s="10"/>
      <c r="E226" s="10"/>
      <c r="F226" s="10"/>
      <c r="G226" s="10"/>
      <c r="H226" s="10"/>
      <c r="I226" s="125"/>
      <c r="J226" s="125"/>
    </row>
    <row r="227" spans="1:10" ht="12.75" customHeight="1">
      <c r="A227" s="11"/>
      <c r="B227" s="10"/>
      <c r="C227" s="10"/>
      <c r="D227" s="10"/>
      <c r="E227" s="10"/>
      <c r="F227" s="10"/>
      <c r="G227" s="10"/>
      <c r="H227" s="10"/>
      <c r="I227" s="125"/>
      <c r="J227" s="125"/>
    </row>
    <row r="228" spans="1:10" ht="12.75" customHeight="1">
      <c r="A228" s="11"/>
      <c r="B228" s="10"/>
      <c r="C228" s="10"/>
      <c r="D228" s="10"/>
      <c r="E228" s="10"/>
      <c r="F228" s="10"/>
      <c r="G228" s="10"/>
      <c r="H228" s="10"/>
      <c r="I228" s="125"/>
      <c r="J228" s="125"/>
    </row>
    <row r="229" spans="1:10" ht="12.75" customHeight="1">
      <c r="A229" s="11"/>
      <c r="B229" s="10"/>
      <c r="C229" s="10"/>
      <c r="D229" s="10"/>
      <c r="E229" s="10"/>
      <c r="F229" s="10"/>
      <c r="G229" s="10"/>
      <c r="H229" s="10"/>
      <c r="I229" s="125"/>
      <c r="J229" s="125"/>
    </row>
    <row r="230" spans="1:10" ht="12.75" customHeight="1">
      <c r="A230" s="11"/>
      <c r="B230" s="10"/>
      <c r="C230" s="10"/>
      <c r="D230" s="10"/>
      <c r="E230" s="10"/>
      <c r="F230" s="10"/>
      <c r="G230" s="10"/>
      <c r="H230" s="10"/>
      <c r="I230" s="125"/>
      <c r="J230" s="125"/>
    </row>
    <row r="231" spans="1:10" ht="12.75" customHeight="1">
      <c r="A231" s="11"/>
      <c r="B231" s="10"/>
      <c r="C231" s="10"/>
      <c r="D231" s="10"/>
      <c r="E231" s="10"/>
      <c r="F231" s="10"/>
      <c r="G231" s="10"/>
      <c r="H231" s="10"/>
      <c r="I231" s="125"/>
      <c r="J231" s="125"/>
    </row>
    <row r="232" spans="1:10" ht="12.75" customHeight="1">
      <c r="A232" s="11"/>
      <c r="B232" s="10"/>
      <c r="C232" s="10"/>
      <c r="D232" s="10"/>
      <c r="E232" s="10"/>
      <c r="F232" s="10"/>
      <c r="G232" s="10"/>
      <c r="H232" s="10"/>
      <c r="I232" s="125"/>
      <c r="J232" s="125"/>
    </row>
    <row r="233" spans="1:10" ht="12.75" customHeight="1">
      <c r="A233" s="11"/>
      <c r="B233" s="10"/>
      <c r="C233" s="10"/>
      <c r="D233" s="10"/>
      <c r="E233" s="10"/>
      <c r="F233" s="10"/>
      <c r="G233" s="10"/>
      <c r="H233" s="10"/>
      <c r="I233" s="125"/>
      <c r="J233" s="125"/>
    </row>
    <row r="234" spans="1:10" ht="12.75" customHeight="1">
      <c r="A234" s="11"/>
      <c r="B234" s="10"/>
      <c r="C234" s="10"/>
      <c r="D234" s="10"/>
      <c r="E234" s="10"/>
      <c r="F234" s="10"/>
      <c r="G234" s="10"/>
      <c r="H234" s="10"/>
      <c r="I234" s="125"/>
      <c r="J234" s="125"/>
    </row>
    <row r="235" spans="1:10" ht="12.75" customHeight="1">
      <c r="A235" s="11"/>
      <c r="B235" s="10"/>
      <c r="C235" s="10"/>
      <c r="D235" s="10"/>
      <c r="E235" s="10"/>
      <c r="F235" s="10"/>
      <c r="G235" s="10"/>
      <c r="H235" s="10"/>
      <c r="I235" s="125"/>
      <c r="J235" s="125"/>
    </row>
    <row r="236" spans="1:10" ht="12.75" customHeight="1">
      <c r="A236" s="11"/>
      <c r="B236" s="10"/>
      <c r="C236" s="10"/>
      <c r="D236" s="10"/>
      <c r="E236" s="10"/>
      <c r="F236" s="10"/>
      <c r="G236" s="10"/>
      <c r="H236" s="10"/>
      <c r="I236" s="125"/>
      <c r="J236" s="125"/>
    </row>
    <row r="237" spans="1:10" ht="12.75" customHeight="1">
      <c r="A237" s="11"/>
      <c r="B237" s="10"/>
      <c r="C237" s="10"/>
      <c r="D237" s="10"/>
      <c r="E237" s="10"/>
      <c r="F237" s="10"/>
      <c r="G237" s="10"/>
      <c r="H237" s="10"/>
      <c r="I237" s="125"/>
      <c r="J237" s="125"/>
    </row>
    <row r="238" spans="1:10" ht="12.75" customHeight="1">
      <c r="A238" s="11"/>
      <c r="B238" s="10"/>
      <c r="C238" s="10"/>
      <c r="D238" s="10"/>
      <c r="E238" s="10"/>
      <c r="F238" s="10"/>
      <c r="G238" s="10"/>
      <c r="H238" s="10"/>
      <c r="I238" s="125"/>
      <c r="J238" s="125"/>
    </row>
    <row r="239" spans="1:10" ht="12.75" customHeight="1">
      <c r="A239" s="11"/>
      <c r="B239" s="10"/>
      <c r="C239" s="10"/>
      <c r="D239" s="10"/>
      <c r="E239" s="10"/>
      <c r="F239" s="10"/>
      <c r="G239" s="10"/>
      <c r="H239" s="10"/>
      <c r="I239" s="125"/>
      <c r="J239" s="125"/>
    </row>
    <row r="240" spans="1:10" ht="12.75" customHeight="1">
      <c r="A240" s="11"/>
      <c r="B240" s="10"/>
      <c r="C240" s="10"/>
      <c r="D240" s="10"/>
      <c r="E240" s="10"/>
      <c r="F240" s="10"/>
      <c r="G240" s="10"/>
      <c r="H240" s="10"/>
      <c r="I240" s="125"/>
      <c r="J240" s="125"/>
    </row>
    <row r="241" spans="1:10" ht="12.75" customHeight="1">
      <c r="A241" s="11"/>
      <c r="B241" s="10"/>
      <c r="C241" s="10"/>
      <c r="D241" s="10"/>
      <c r="E241" s="10"/>
      <c r="F241" s="10"/>
      <c r="G241" s="10"/>
      <c r="H241" s="10"/>
      <c r="I241" s="125"/>
      <c r="J241" s="125"/>
    </row>
    <row r="242" spans="1:10" ht="12.75" customHeight="1">
      <c r="A242" s="11"/>
      <c r="B242" s="10"/>
      <c r="C242" s="10"/>
      <c r="D242" s="10"/>
      <c r="E242" s="10"/>
      <c r="F242" s="10"/>
      <c r="G242" s="10"/>
      <c r="H242" s="10"/>
      <c r="I242" s="125"/>
      <c r="J242" s="125"/>
    </row>
    <row r="243" spans="1:10" ht="12.75" customHeight="1">
      <c r="A243" s="11"/>
      <c r="B243" s="10"/>
      <c r="C243" s="10"/>
      <c r="D243" s="10"/>
      <c r="E243" s="10"/>
      <c r="F243" s="10"/>
      <c r="G243" s="10"/>
      <c r="H243" s="10"/>
      <c r="I243" s="125"/>
      <c r="J243" s="125"/>
    </row>
    <row r="244" spans="1:10" ht="12.75" customHeight="1">
      <c r="A244" s="11"/>
      <c r="B244" s="10"/>
      <c r="C244" s="10"/>
      <c r="D244" s="10"/>
      <c r="E244" s="10"/>
      <c r="F244" s="10"/>
      <c r="G244" s="10"/>
      <c r="H244" s="10"/>
      <c r="I244" s="125"/>
      <c r="J244" s="125"/>
    </row>
    <row r="245" spans="1:10" ht="12.75" customHeight="1">
      <c r="A245" s="11"/>
      <c r="B245" s="10"/>
      <c r="C245" s="10"/>
      <c r="D245" s="10"/>
      <c r="E245" s="10"/>
      <c r="F245" s="10"/>
      <c r="G245" s="10"/>
      <c r="H245" s="10"/>
      <c r="I245" s="125"/>
      <c r="J245" s="125"/>
    </row>
    <row r="246" spans="1:10" ht="12.75" customHeight="1">
      <c r="A246" s="11"/>
      <c r="B246" s="10"/>
      <c r="C246" s="10"/>
      <c r="D246" s="10"/>
      <c r="E246" s="10"/>
      <c r="F246" s="10"/>
      <c r="G246" s="10"/>
      <c r="H246" s="10"/>
      <c r="I246" s="125"/>
      <c r="J246" s="125"/>
    </row>
    <row r="247" spans="1:10" ht="12.75" customHeight="1">
      <c r="A247" s="11"/>
      <c r="B247" s="10"/>
      <c r="C247" s="10"/>
      <c r="D247" s="10"/>
      <c r="E247" s="10"/>
      <c r="F247" s="10"/>
      <c r="G247" s="10"/>
      <c r="H247" s="10"/>
      <c r="I247" s="125"/>
      <c r="J247" s="125"/>
    </row>
    <row r="248" spans="1:10" ht="12.75" customHeight="1">
      <c r="A248" s="11"/>
      <c r="B248" s="10"/>
      <c r="C248" s="10"/>
      <c r="D248" s="10"/>
      <c r="E248" s="10"/>
      <c r="F248" s="10"/>
      <c r="G248" s="10"/>
      <c r="H248" s="10"/>
      <c r="I248" s="125"/>
      <c r="J248" s="125"/>
    </row>
    <row r="249" spans="1:10" ht="12.75" customHeight="1">
      <c r="A249" s="11"/>
      <c r="B249" s="10"/>
      <c r="C249" s="10"/>
      <c r="D249" s="10"/>
      <c r="E249" s="10"/>
      <c r="F249" s="10"/>
      <c r="G249" s="10"/>
      <c r="H249" s="10"/>
      <c r="I249" s="125"/>
      <c r="J249" s="125"/>
    </row>
    <row r="250" spans="1:10" ht="12.75" customHeight="1">
      <c r="A250" s="11"/>
      <c r="B250" s="10"/>
      <c r="C250" s="10"/>
      <c r="D250" s="10"/>
      <c r="E250" s="10"/>
      <c r="F250" s="10"/>
      <c r="G250" s="10"/>
      <c r="H250" s="10"/>
      <c r="I250" s="125"/>
      <c r="J250" s="125"/>
    </row>
    <row r="251" spans="1:10" ht="12.75" customHeight="1">
      <c r="A251" s="11"/>
      <c r="B251" s="10"/>
      <c r="C251" s="10"/>
      <c r="D251" s="10"/>
      <c r="E251" s="10"/>
      <c r="F251" s="10"/>
      <c r="G251" s="10"/>
      <c r="H251" s="10"/>
      <c r="I251" s="125"/>
      <c r="J251" s="125"/>
    </row>
    <row r="252" spans="1:10" ht="12.75" customHeight="1">
      <c r="A252" s="11"/>
      <c r="B252" s="10"/>
      <c r="C252" s="10"/>
      <c r="D252" s="10"/>
      <c r="E252" s="10"/>
      <c r="F252" s="10"/>
      <c r="G252" s="10"/>
      <c r="H252" s="10"/>
      <c r="I252" s="125"/>
      <c r="J252" s="125"/>
    </row>
    <row r="253" spans="1:10" ht="12.75" customHeight="1">
      <c r="A253" s="11"/>
      <c r="B253" s="10"/>
      <c r="C253" s="10"/>
      <c r="D253" s="10"/>
      <c r="E253" s="10"/>
      <c r="F253" s="10"/>
      <c r="G253" s="10"/>
      <c r="H253" s="10"/>
      <c r="I253" s="125"/>
      <c r="J253" s="125"/>
    </row>
    <row r="254" spans="1:10" ht="12.75" customHeight="1">
      <c r="A254" s="11"/>
      <c r="B254" s="10"/>
      <c r="C254" s="10"/>
      <c r="D254" s="10"/>
      <c r="E254" s="10"/>
      <c r="F254" s="10"/>
      <c r="G254" s="10"/>
      <c r="H254" s="10"/>
      <c r="I254" s="125"/>
      <c r="J254" s="125"/>
    </row>
    <row r="255" spans="1:10" ht="12.75" customHeight="1">
      <c r="A255" s="11"/>
      <c r="B255" s="10"/>
      <c r="C255" s="10"/>
      <c r="D255" s="10"/>
      <c r="E255" s="10"/>
      <c r="F255" s="10"/>
      <c r="G255" s="10"/>
      <c r="H255" s="10"/>
      <c r="I255" s="125"/>
      <c r="J255" s="125"/>
    </row>
    <row r="256" spans="1:10" ht="12.75" customHeight="1">
      <c r="A256" s="11"/>
      <c r="B256" s="10"/>
      <c r="C256" s="10"/>
      <c r="D256" s="10"/>
      <c r="E256" s="10"/>
      <c r="F256" s="10"/>
      <c r="G256" s="10"/>
      <c r="H256" s="10"/>
      <c r="I256" s="125"/>
      <c r="J256" s="125"/>
    </row>
    <row r="257" spans="1:10" ht="12.75" customHeight="1">
      <c r="A257" s="11"/>
      <c r="B257" s="10"/>
      <c r="C257" s="10"/>
      <c r="D257" s="10"/>
      <c r="E257" s="10"/>
      <c r="F257" s="10"/>
      <c r="G257" s="10"/>
      <c r="H257" s="10"/>
      <c r="I257" s="125"/>
      <c r="J257" s="125"/>
    </row>
    <row r="258" spans="1:10" ht="12.75" customHeight="1">
      <c r="A258" s="11"/>
      <c r="B258" s="10"/>
      <c r="C258" s="10"/>
      <c r="D258" s="10"/>
      <c r="E258" s="10"/>
      <c r="F258" s="10"/>
      <c r="G258" s="10"/>
      <c r="H258" s="10"/>
      <c r="I258" s="125"/>
      <c r="J258" s="125"/>
    </row>
    <row r="259" spans="1:10" ht="12.75" customHeight="1">
      <c r="A259" s="11"/>
      <c r="B259" s="10"/>
      <c r="C259" s="10"/>
      <c r="D259" s="10"/>
      <c r="E259" s="10"/>
      <c r="F259" s="10"/>
      <c r="G259" s="10"/>
      <c r="H259" s="10"/>
      <c r="I259" s="125"/>
      <c r="J259" s="125"/>
    </row>
    <row r="260" spans="1:10" ht="12.75" customHeight="1">
      <c r="A260" s="11"/>
      <c r="B260" s="10"/>
      <c r="C260" s="10"/>
      <c r="D260" s="10"/>
      <c r="E260" s="10"/>
      <c r="F260" s="10"/>
      <c r="G260" s="10"/>
      <c r="H260" s="10"/>
      <c r="I260" s="125"/>
      <c r="J260" s="125"/>
    </row>
    <row r="261" spans="1:10" ht="12.75" customHeight="1">
      <c r="A261" s="11"/>
      <c r="B261" s="10"/>
      <c r="C261" s="10"/>
      <c r="D261" s="10"/>
      <c r="E261" s="10"/>
      <c r="F261" s="10"/>
      <c r="G261" s="10"/>
      <c r="H261" s="10"/>
      <c r="I261" s="125"/>
      <c r="J261" s="125"/>
    </row>
    <row r="262" spans="1:10" ht="12.75" customHeight="1">
      <c r="A262" s="11"/>
      <c r="B262" s="10"/>
      <c r="C262" s="10"/>
      <c r="D262" s="10"/>
      <c r="E262" s="10"/>
      <c r="F262" s="10"/>
      <c r="G262" s="10"/>
      <c r="H262" s="10"/>
      <c r="I262" s="125"/>
      <c r="J262" s="125"/>
    </row>
    <row r="263" spans="1:10" ht="12.75" customHeight="1">
      <c r="A263" s="11"/>
      <c r="B263" s="10"/>
      <c r="C263" s="10"/>
      <c r="D263" s="10"/>
      <c r="E263" s="10"/>
      <c r="F263" s="10"/>
      <c r="G263" s="10"/>
      <c r="H263" s="10"/>
      <c r="I263" s="125"/>
      <c r="J263" s="125"/>
    </row>
    <row r="264" spans="1:10" ht="12.75" customHeight="1">
      <c r="A264" s="11"/>
      <c r="B264" s="10"/>
      <c r="C264" s="10"/>
      <c r="D264" s="10"/>
      <c r="E264" s="10"/>
      <c r="F264" s="10"/>
      <c r="G264" s="10"/>
      <c r="H264" s="10"/>
      <c r="I264" s="125"/>
      <c r="J264" s="125"/>
    </row>
    <row r="265" spans="1:10" ht="12.75" customHeight="1">
      <c r="A265" s="11"/>
      <c r="B265" s="10"/>
      <c r="C265" s="10"/>
      <c r="D265" s="10"/>
      <c r="E265" s="10"/>
      <c r="F265" s="10"/>
      <c r="G265" s="10"/>
      <c r="H265" s="10"/>
      <c r="I265" s="125"/>
      <c r="J265" s="125"/>
    </row>
    <row r="266" spans="1:10" ht="12.75" customHeight="1">
      <c r="A266" s="11"/>
      <c r="B266" s="10"/>
      <c r="C266" s="10"/>
      <c r="D266" s="10"/>
      <c r="E266" s="10"/>
      <c r="F266" s="10"/>
      <c r="G266" s="10"/>
      <c r="H266" s="10"/>
      <c r="I266" s="125"/>
      <c r="J266" s="125"/>
    </row>
    <row r="267" spans="1:10" ht="12.75" customHeight="1">
      <c r="A267" s="11"/>
      <c r="B267" s="10"/>
      <c r="C267" s="10"/>
      <c r="D267" s="10"/>
      <c r="E267" s="10"/>
      <c r="F267" s="10"/>
      <c r="G267" s="10"/>
      <c r="H267" s="10"/>
      <c r="I267" s="125"/>
      <c r="J267" s="125"/>
    </row>
    <row r="268" spans="1:10" ht="12.75" customHeight="1">
      <c r="A268" s="11"/>
      <c r="B268" s="10"/>
      <c r="C268" s="10"/>
      <c r="D268" s="10"/>
      <c r="E268" s="10"/>
      <c r="F268" s="10"/>
      <c r="G268" s="10"/>
      <c r="H268" s="10"/>
      <c r="I268" s="125"/>
      <c r="J268" s="125"/>
    </row>
    <row r="269" ht="12.75">
      <c r="E269" s="10"/>
    </row>
  </sheetData>
  <sheetProtection/>
  <mergeCells count="16">
    <mergeCell ref="D118:E118"/>
    <mergeCell ref="D54:E54"/>
    <mergeCell ref="D105:E105"/>
    <mergeCell ref="D147:L147"/>
    <mergeCell ref="D108:E108"/>
    <mergeCell ref="D95:E95"/>
    <mergeCell ref="D1:L1"/>
    <mergeCell ref="C149:D149"/>
    <mergeCell ref="C150:D150"/>
    <mergeCell ref="C151:E151"/>
    <mergeCell ref="D3:E3"/>
    <mergeCell ref="D77:E77"/>
    <mergeCell ref="D89:E89"/>
    <mergeCell ref="D93:E93"/>
    <mergeCell ref="D141:E141"/>
    <mergeCell ref="D64:E64"/>
  </mergeCells>
  <printOptions horizontalCentered="1"/>
  <pageMargins left="0.2362204724409449" right="0.2362204724409449" top="0.7480314960629921" bottom="0.7480314960629921" header="0.31496062992125984" footer="0.31496062992125984"/>
  <pageSetup fitToHeight="0" horizontalDpi="600" verticalDpi="600" orientation="landscape" paperSize="9" scale="36" r:id="rId1"/>
</worksheet>
</file>

<file path=xl/worksheets/sheet3.xml><?xml version="1.0" encoding="utf-8"?>
<worksheet xmlns="http://schemas.openxmlformats.org/spreadsheetml/2006/main" xmlns:r="http://schemas.openxmlformats.org/officeDocument/2006/relationships">
  <dimension ref="A1:H26"/>
  <sheetViews>
    <sheetView zoomScale="115" zoomScaleNormal="115" zoomScalePageLayoutView="0" workbookViewId="0" topLeftCell="A1">
      <selection activeCell="I22" sqref="I22"/>
    </sheetView>
  </sheetViews>
  <sheetFormatPr defaultColWidth="9.140625" defaultRowHeight="12.75"/>
  <cols>
    <col min="1" max="1" width="30.7109375" style="0" customWidth="1"/>
    <col min="2" max="8" width="15.7109375" style="0" customWidth="1"/>
  </cols>
  <sheetData>
    <row r="1" spans="1:8" ht="77.25" customHeight="1" thickTop="1">
      <c r="A1" s="215" t="s">
        <v>275</v>
      </c>
      <c r="B1" s="216" t="s">
        <v>350</v>
      </c>
      <c r="C1" s="216" t="s">
        <v>349</v>
      </c>
      <c r="D1" s="216" t="s">
        <v>347</v>
      </c>
      <c r="E1" s="216" t="s">
        <v>348</v>
      </c>
      <c r="F1" s="216" t="s">
        <v>344</v>
      </c>
      <c r="G1" s="216" t="s">
        <v>345</v>
      </c>
      <c r="H1" s="217" t="s">
        <v>346</v>
      </c>
    </row>
    <row r="2" spans="1:8" ht="15">
      <c r="A2" s="218"/>
      <c r="B2" s="209"/>
      <c r="C2" s="209"/>
      <c r="D2" s="209"/>
      <c r="E2" s="209"/>
      <c r="F2" s="209"/>
      <c r="G2" s="209"/>
      <c r="H2" s="219"/>
    </row>
    <row r="3" spans="1:8" ht="15">
      <c r="A3" s="218" t="s">
        <v>276</v>
      </c>
      <c r="B3" s="209">
        <v>113977.04</v>
      </c>
      <c r="C3" s="209">
        <v>126849.94</v>
      </c>
      <c r="D3" s="209">
        <v>110000</v>
      </c>
      <c r="E3" s="209">
        <v>117647</v>
      </c>
      <c r="F3" s="209">
        <f>príjmy!H38</f>
        <v>118000</v>
      </c>
      <c r="G3" s="209">
        <v>118000</v>
      </c>
      <c r="H3" s="219">
        <v>118000</v>
      </c>
    </row>
    <row r="4" spans="1:8" ht="15">
      <c r="A4" s="218" t="s">
        <v>277</v>
      </c>
      <c r="B4" s="209">
        <v>48600</v>
      </c>
      <c r="C4" s="209">
        <v>0</v>
      </c>
      <c r="D4" s="209">
        <v>0</v>
      </c>
      <c r="E4" s="209">
        <v>0</v>
      </c>
      <c r="F4" s="209">
        <v>0</v>
      </c>
      <c r="G4" s="209">
        <v>0</v>
      </c>
      <c r="H4" s="219">
        <v>0</v>
      </c>
    </row>
    <row r="5" spans="1:8" ht="15">
      <c r="A5" s="218" t="s">
        <v>71</v>
      </c>
      <c r="B5" s="209">
        <v>4501</v>
      </c>
      <c r="C5" s="209">
        <v>5000</v>
      </c>
      <c r="D5" s="209">
        <v>0</v>
      </c>
      <c r="E5" s="209">
        <v>0</v>
      </c>
      <c r="F5" s="209">
        <v>0</v>
      </c>
      <c r="G5" s="209">
        <v>0</v>
      </c>
      <c r="H5" s="219">
        <v>0</v>
      </c>
    </row>
    <row r="6" spans="1:8" ht="15.75">
      <c r="A6" s="220" t="s">
        <v>278</v>
      </c>
      <c r="B6" s="213">
        <f aca="true" t="shared" si="0" ref="B6:H6">SUM(B3:B5)</f>
        <v>167078.03999999998</v>
      </c>
      <c r="C6" s="213">
        <f t="shared" si="0"/>
        <v>131849.94</v>
      </c>
      <c r="D6" s="213">
        <f t="shared" si="0"/>
        <v>110000</v>
      </c>
      <c r="E6" s="213">
        <f t="shared" si="0"/>
        <v>117647</v>
      </c>
      <c r="F6" s="213">
        <f t="shared" si="0"/>
        <v>118000</v>
      </c>
      <c r="G6" s="213">
        <f t="shared" si="0"/>
        <v>118000</v>
      </c>
      <c r="H6" s="221">
        <f t="shared" si="0"/>
        <v>118000</v>
      </c>
    </row>
    <row r="7" spans="1:8" ht="15">
      <c r="A7" s="346"/>
      <c r="B7" s="347"/>
      <c r="C7" s="347"/>
      <c r="D7" s="347"/>
      <c r="E7" s="347"/>
      <c r="F7" s="347"/>
      <c r="G7" s="347"/>
      <c r="H7" s="348"/>
    </row>
    <row r="8" spans="1:8" ht="15">
      <c r="A8" s="218" t="s">
        <v>279</v>
      </c>
      <c r="B8" s="209">
        <v>82697.25</v>
      </c>
      <c r="C8" s="209">
        <v>106729.34</v>
      </c>
      <c r="D8" s="209">
        <v>89700</v>
      </c>
      <c r="E8" s="209">
        <f>'výdavky '!I120</f>
        <v>93120.79</v>
      </c>
      <c r="F8" s="209">
        <f>'výdavky '!J120</f>
        <v>99020</v>
      </c>
      <c r="G8" s="209">
        <v>97700</v>
      </c>
      <c r="H8" s="219">
        <v>97700</v>
      </c>
    </row>
    <row r="9" spans="1:8" ht="15">
      <c r="A9" s="218" t="s">
        <v>280</v>
      </c>
      <c r="B9" s="209">
        <v>72782.12</v>
      </c>
      <c r="C9" s="209">
        <v>10926.67</v>
      </c>
      <c r="D9" s="209">
        <v>20300</v>
      </c>
      <c r="E9" s="209">
        <v>0</v>
      </c>
      <c r="F9" s="209">
        <f>'výdavky '!J130</f>
        <v>18980</v>
      </c>
      <c r="G9" s="209">
        <v>20300</v>
      </c>
      <c r="H9" s="219">
        <v>20300</v>
      </c>
    </row>
    <row r="10" spans="1:8" ht="15">
      <c r="A10" s="218" t="s">
        <v>281</v>
      </c>
      <c r="B10" s="209">
        <v>2074.76</v>
      </c>
      <c r="C10" s="209">
        <v>0</v>
      </c>
      <c r="D10" s="209">
        <v>0</v>
      </c>
      <c r="E10" s="209">
        <v>0</v>
      </c>
      <c r="F10" s="209">
        <v>0</v>
      </c>
      <c r="G10" s="209">
        <v>0</v>
      </c>
      <c r="H10" s="219">
        <v>0</v>
      </c>
    </row>
    <row r="11" spans="1:8" ht="15.75">
      <c r="A11" s="220" t="s">
        <v>282</v>
      </c>
      <c r="B11" s="213">
        <f aca="true" t="shared" si="1" ref="B11:H11">SUM(B8:B10)</f>
        <v>157554.13</v>
      </c>
      <c r="C11" s="213">
        <f t="shared" si="1"/>
        <v>117656.01</v>
      </c>
      <c r="D11" s="213">
        <f t="shared" si="1"/>
        <v>110000</v>
      </c>
      <c r="E11" s="213">
        <f t="shared" si="1"/>
        <v>93120.79</v>
      </c>
      <c r="F11" s="213">
        <f t="shared" si="1"/>
        <v>118000</v>
      </c>
      <c r="G11" s="213">
        <f t="shared" si="1"/>
        <v>118000</v>
      </c>
      <c r="H11" s="221">
        <f t="shared" si="1"/>
        <v>118000</v>
      </c>
    </row>
    <row r="12" spans="1:8" ht="15">
      <c r="A12" s="346"/>
      <c r="B12" s="347"/>
      <c r="C12" s="347"/>
      <c r="D12" s="347"/>
      <c r="E12" s="347"/>
      <c r="F12" s="347"/>
      <c r="G12" s="347"/>
      <c r="H12" s="348"/>
    </row>
    <row r="13" spans="1:8" ht="15.75">
      <c r="A13" s="222" t="s">
        <v>283</v>
      </c>
      <c r="B13" s="211">
        <f>B6-B11</f>
        <v>9523.909999999974</v>
      </c>
      <c r="C13" s="211">
        <f aca="true" t="shared" si="2" ref="C13:H13">C6-C11</f>
        <v>14193.930000000008</v>
      </c>
      <c r="D13" s="211">
        <f t="shared" si="2"/>
        <v>0</v>
      </c>
      <c r="E13" s="211">
        <f t="shared" si="2"/>
        <v>24526.210000000006</v>
      </c>
      <c r="F13" s="211">
        <f t="shared" si="2"/>
        <v>0</v>
      </c>
      <c r="G13" s="211">
        <f t="shared" si="2"/>
        <v>0</v>
      </c>
      <c r="H13" s="223">
        <f t="shared" si="2"/>
        <v>0</v>
      </c>
    </row>
    <row r="14" spans="1:8" ht="15">
      <c r="A14" s="346"/>
      <c r="B14" s="347"/>
      <c r="C14" s="347"/>
      <c r="D14" s="347"/>
      <c r="E14" s="347"/>
      <c r="F14" s="347"/>
      <c r="G14" s="347"/>
      <c r="H14" s="348"/>
    </row>
    <row r="15" spans="1:8" ht="15">
      <c r="A15" s="224" t="s">
        <v>284</v>
      </c>
      <c r="B15" s="209">
        <v>113977.04</v>
      </c>
      <c r="C15" s="209">
        <v>126849.94</v>
      </c>
      <c r="D15" s="209">
        <v>110000</v>
      </c>
      <c r="E15" s="209">
        <v>117647</v>
      </c>
      <c r="F15" s="209">
        <v>118000</v>
      </c>
      <c r="G15" s="209">
        <v>118000</v>
      </c>
      <c r="H15" s="219">
        <v>118000</v>
      </c>
    </row>
    <row r="16" spans="1:8" ht="15">
      <c r="A16" s="224" t="s">
        <v>285</v>
      </c>
      <c r="B16" s="209">
        <v>82697.25</v>
      </c>
      <c r="C16" s="209">
        <v>106729.34</v>
      </c>
      <c r="D16" s="209">
        <v>89700</v>
      </c>
      <c r="E16" s="209">
        <f>'výdavky '!I120</f>
        <v>93120.79</v>
      </c>
      <c r="F16" s="209">
        <f>'výdavky '!J120</f>
        <v>99020</v>
      </c>
      <c r="G16" s="209">
        <f>'výdavky '!K120</f>
        <v>97700</v>
      </c>
      <c r="H16" s="219">
        <f>'výdavky '!L120</f>
        <v>97700</v>
      </c>
    </row>
    <row r="17" spans="1:8" ht="15">
      <c r="A17" s="225" t="s">
        <v>286</v>
      </c>
      <c r="B17" s="214">
        <f>B15-B16</f>
        <v>31279.789999999994</v>
      </c>
      <c r="C17" s="214">
        <f aca="true" t="shared" si="3" ref="C17:H17">C15-C16</f>
        <v>20120.600000000006</v>
      </c>
      <c r="D17" s="214">
        <f t="shared" si="3"/>
        <v>20300</v>
      </c>
      <c r="E17" s="214">
        <f t="shared" si="3"/>
        <v>24526.210000000006</v>
      </c>
      <c r="F17" s="214">
        <f t="shared" si="3"/>
        <v>18980</v>
      </c>
      <c r="G17" s="214">
        <f t="shared" si="3"/>
        <v>20300</v>
      </c>
      <c r="H17" s="226">
        <f t="shared" si="3"/>
        <v>20300</v>
      </c>
    </row>
    <row r="18" spans="1:8" ht="15">
      <c r="A18" s="224" t="s">
        <v>287</v>
      </c>
      <c r="B18" s="209">
        <v>48600</v>
      </c>
      <c r="C18" s="210">
        <v>0</v>
      </c>
      <c r="D18" s="210">
        <v>0</v>
      </c>
      <c r="E18" s="210">
        <v>0</v>
      </c>
      <c r="F18" s="210">
        <v>0</v>
      </c>
      <c r="G18" s="210">
        <v>0</v>
      </c>
      <c r="H18" s="227">
        <v>0</v>
      </c>
    </row>
    <row r="19" spans="1:8" ht="15">
      <c r="A19" s="224" t="s">
        <v>288</v>
      </c>
      <c r="B19" s="209">
        <v>72782.12</v>
      </c>
      <c r="C19" s="210">
        <v>10926.67</v>
      </c>
      <c r="D19" s="210">
        <v>20300</v>
      </c>
      <c r="E19" s="210">
        <v>0</v>
      </c>
      <c r="F19" s="210">
        <f>F17</f>
        <v>18980</v>
      </c>
      <c r="G19" s="210">
        <v>20300</v>
      </c>
      <c r="H19" s="227">
        <v>20300</v>
      </c>
    </row>
    <row r="20" spans="1:8" ht="15">
      <c r="A20" s="225" t="s">
        <v>289</v>
      </c>
      <c r="B20" s="214">
        <f>B18-B19</f>
        <v>-24182.119999999995</v>
      </c>
      <c r="C20" s="214">
        <f aca="true" t="shared" si="4" ref="C20:H20">C18-C19</f>
        <v>-10926.67</v>
      </c>
      <c r="D20" s="214">
        <f t="shared" si="4"/>
        <v>-20300</v>
      </c>
      <c r="E20" s="214">
        <f t="shared" si="4"/>
        <v>0</v>
      </c>
      <c r="F20" s="214">
        <f t="shared" si="4"/>
        <v>-18980</v>
      </c>
      <c r="G20" s="214">
        <f t="shared" si="4"/>
        <v>-20300</v>
      </c>
      <c r="H20" s="226">
        <f t="shared" si="4"/>
        <v>-20300</v>
      </c>
    </row>
    <row r="21" spans="1:8" ht="15">
      <c r="A21" s="224" t="s">
        <v>290</v>
      </c>
      <c r="B21" s="210">
        <v>4501</v>
      </c>
      <c r="C21" s="210">
        <v>5000</v>
      </c>
      <c r="D21" s="210">
        <v>0</v>
      </c>
      <c r="E21" s="210">
        <v>0</v>
      </c>
      <c r="F21" s="210">
        <v>0</v>
      </c>
      <c r="G21" s="210">
        <v>0</v>
      </c>
      <c r="H21" s="227">
        <v>0</v>
      </c>
    </row>
    <row r="22" spans="1:8" ht="15">
      <c r="A22" s="224" t="s">
        <v>291</v>
      </c>
      <c r="B22" s="210">
        <v>2074.76</v>
      </c>
      <c r="C22" s="210">
        <v>0</v>
      </c>
      <c r="D22" s="210">
        <v>0</v>
      </c>
      <c r="E22" s="210">
        <v>0</v>
      </c>
      <c r="F22" s="210">
        <v>0</v>
      </c>
      <c r="G22" s="210">
        <v>0</v>
      </c>
      <c r="H22" s="227">
        <v>0</v>
      </c>
    </row>
    <row r="23" spans="1:8" ht="15">
      <c r="A23" s="225" t="s">
        <v>292</v>
      </c>
      <c r="B23" s="214">
        <f>B21-B22</f>
        <v>2426.24</v>
      </c>
      <c r="C23" s="214">
        <f aca="true" t="shared" si="5" ref="C23:H23">C21-C22</f>
        <v>5000</v>
      </c>
      <c r="D23" s="214">
        <f t="shared" si="5"/>
        <v>0</v>
      </c>
      <c r="E23" s="214">
        <f t="shared" si="5"/>
        <v>0</v>
      </c>
      <c r="F23" s="214">
        <f t="shared" si="5"/>
        <v>0</v>
      </c>
      <c r="G23" s="214">
        <f t="shared" si="5"/>
        <v>0</v>
      </c>
      <c r="H23" s="226">
        <f t="shared" si="5"/>
        <v>0</v>
      </c>
    </row>
    <row r="24" spans="1:8" ht="15">
      <c r="A24" s="349"/>
      <c r="B24" s="350"/>
      <c r="C24" s="350"/>
      <c r="D24" s="350"/>
      <c r="E24" s="350"/>
      <c r="F24" s="350"/>
      <c r="G24" s="350"/>
      <c r="H24" s="351"/>
    </row>
    <row r="25" spans="1:8" ht="15.75">
      <c r="A25" s="228" t="s">
        <v>293</v>
      </c>
      <c r="B25" s="212">
        <v>167078.04</v>
      </c>
      <c r="C25" s="212">
        <v>131849.94</v>
      </c>
      <c r="D25" s="212">
        <v>110000</v>
      </c>
      <c r="E25" s="212">
        <f>E15</f>
        <v>117647</v>
      </c>
      <c r="F25" s="212">
        <v>118000</v>
      </c>
      <c r="G25" s="212">
        <v>118000</v>
      </c>
      <c r="H25" s="229">
        <v>118000</v>
      </c>
    </row>
    <row r="26" spans="1:8" ht="16.5" thickBot="1">
      <c r="A26" s="230" t="s">
        <v>294</v>
      </c>
      <c r="B26" s="231">
        <v>157554.13</v>
      </c>
      <c r="C26" s="231">
        <v>117656.01</v>
      </c>
      <c r="D26" s="231">
        <v>110000</v>
      </c>
      <c r="E26" s="231">
        <f>E16</f>
        <v>93120.79</v>
      </c>
      <c r="F26" s="231">
        <v>118000</v>
      </c>
      <c r="G26" s="231">
        <v>118000</v>
      </c>
      <c r="H26" s="232">
        <v>118000</v>
      </c>
    </row>
    <row r="27" ht="13.5" thickTop="1"/>
  </sheetData>
  <sheetProtection/>
  <mergeCells count="4">
    <mergeCell ref="A7:H7"/>
    <mergeCell ref="A12:H12"/>
    <mergeCell ref="A14:H14"/>
    <mergeCell ref="A24:H24"/>
  </mergeCells>
  <printOptions/>
  <pageMargins left="0.25" right="0.25"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Q281"/>
  <sheetViews>
    <sheetView zoomScalePageLayoutView="0" workbookViewId="0" topLeftCell="A137">
      <selection activeCell="N85" sqref="N85"/>
    </sheetView>
  </sheetViews>
  <sheetFormatPr defaultColWidth="9.140625" defaultRowHeight="12.75"/>
  <cols>
    <col min="1" max="1" width="9.28125" style="7" customWidth="1"/>
    <col min="2" max="2" width="0.85546875" style="6" hidden="1" customWidth="1"/>
    <col min="3" max="3" width="8.57421875" style="6" customWidth="1"/>
    <col min="4" max="4" width="9.57421875" style="6" customWidth="1"/>
    <col min="5" max="5" width="34.57421875" style="6" customWidth="1"/>
    <col min="6" max="6" width="15.7109375" style="6" customWidth="1"/>
    <col min="7" max="7" width="16.00390625" style="6" customWidth="1"/>
    <col min="8" max="8" width="14.57421875" style="6" customWidth="1"/>
    <col min="9" max="9" width="14.7109375" style="6" customWidth="1"/>
    <col min="10" max="10" width="13.28125" style="6" customWidth="1"/>
    <col min="11" max="11" width="13.8515625" style="6" customWidth="1"/>
    <col min="12" max="12" width="11.7109375" style="6" customWidth="1"/>
    <col min="13" max="13" width="6.28125" style="6" customWidth="1"/>
    <col min="14" max="14" width="16.57421875" style="6" customWidth="1"/>
    <col min="15" max="16384" width="9.140625" style="6" customWidth="1"/>
  </cols>
  <sheetData>
    <row r="1" ht="11.25" hidden="1"/>
    <row r="2" spans="1:8" ht="17.25" customHeight="1" thickBot="1">
      <c r="A2" s="4"/>
      <c r="B2" s="9"/>
      <c r="C2" s="2"/>
      <c r="D2" s="361" t="s">
        <v>196</v>
      </c>
      <c r="E2" s="362"/>
      <c r="F2" s="362"/>
      <c r="G2" s="345"/>
      <c r="H2" s="345"/>
    </row>
    <row r="3" spans="1:9" ht="16.5" customHeight="1" hidden="1" thickBot="1">
      <c r="A3" s="4"/>
      <c r="B3" s="9"/>
      <c r="C3" s="2"/>
      <c r="D3" s="1"/>
      <c r="E3" s="3"/>
      <c r="F3" s="2"/>
      <c r="G3" s="2"/>
      <c r="H3" s="2"/>
      <c r="I3" s="15"/>
    </row>
    <row r="4" spans="1:12" ht="49.5" customHeight="1" thickBot="1" thickTop="1">
      <c r="A4" s="67" t="s">
        <v>18</v>
      </c>
      <c r="B4" s="68"/>
      <c r="C4" s="46" t="s">
        <v>19</v>
      </c>
      <c r="D4" s="69" t="s">
        <v>11</v>
      </c>
      <c r="E4" s="70"/>
      <c r="F4" s="46" t="s">
        <v>145</v>
      </c>
      <c r="G4" s="46" t="s">
        <v>168</v>
      </c>
      <c r="H4" s="36" t="s">
        <v>93</v>
      </c>
      <c r="I4" s="36" t="s">
        <v>170</v>
      </c>
      <c r="J4" s="46" t="s">
        <v>144</v>
      </c>
      <c r="K4" s="71" t="s">
        <v>160</v>
      </c>
      <c r="L4" s="71" t="s">
        <v>169</v>
      </c>
    </row>
    <row r="5" spans="1:11" ht="1.5" customHeight="1">
      <c r="A5" s="37"/>
      <c r="B5" s="47"/>
      <c r="C5" s="17"/>
      <c r="D5" s="358" t="s">
        <v>143</v>
      </c>
      <c r="E5" s="359"/>
      <c r="F5" s="48"/>
      <c r="G5" s="48"/>
      <c r="H5" s="48"/>
      <c r="I5" s="48"/>
      <c r="J5" s="48"/>
      <c r="K5" s="49"/>
    </row>
    <row r="6" spans="1:12" ht="12.75">
      <c r="A6" s="38"/>
      <c r="B6" s="24"/>
      <c r="C6" s="19"/>
      <c r="D6" s="360"/>
      <c r="E6" s="360"/>
      <c r="F6" s="50">
        <v>27123.68</v>
      </c>
      <c r="G6" s="50">
        <f aca="true" t="shared" si="0" ref="G6:L6">SUM(G7:G20)</f>
        <v>29140.769999999997</v>
      </c>
      <c r="H6" s="50">
        <f t="shared" si="0"/>
        <v>29340</v>
      </c>
      <c r="I6" s="50">
        <f t="shared" si="0"/>
        <v>33987</v>
      </c>
      <c r="J6" s="50">
        <f t="shared" si="0"/>
        <v>29220</v>
      </c>
      <c r="K6" s="50">
        <f t="shared" si="0"/>
        <v>29220</v>
      </c>
      <c r="L6" s="50">
        <f t="shared" si="0"/>
        <v>29220</v>
      </c>
    </row>
    <row r="7" spans="1:12" ht="12.75">
      <c r="A7" s="39">
        <v>41</v>
      </c>
      <c r="B7" s="24"/>
      <c r="C7" s="19" t="s">
        <v>107</v>
      </c>
      <c r="D7" s="22">
        <v>611</v>
      </c>
      <c r="E7" s="18" t="s">
        <v>20</v>
      </c>
      <c r="F7" s="24">
        <v>16610.52</v>
      </c>
      <c r="G7" s="24">
        <v>17195.93</v>
      </c>
      <c r="H7" s="24">
        <v>18200</v>
      </c>
      <c r="I7" s="24">
        <v>20242</v>
      </c>
      <c r="J7" s="24">
        <v>18300</v>
      </c>
      <c r="K7" s="41">
        <v>18300</v>
      </c>
      <c r="L7" s="41">
        <v>18300</v>
      </c>
    </row>
    <row r="8" spans="1:12" ht="12.75">
      <c r="A8" s="39"/>
      <c r="B8" s="45"/>
      <c r="C8" s="19"/>
      <c r="D8" s="22">
        <v>621</v>
      </c>
      <c r="E8" s="18" t="s">
        <v>21</v>
      </c>
      <c r="F8" s="24">
        <v>1549.97</v>
      </c>
      <c r="G8" s="24">
        <v>1549.93</v>
      </c>
      <c r="H8" s="24">
        <v>2000</v>
      </c>
      <c r="I8" s="24">
        <v>2340</v>
      </c>
      <c r="J8" s="24">
        <v>2000</v>
      </c>
      <c r="K8" s="41">
        <v>2000</v>
      </c>
      <c r="L8" s="41">
        <v>2000</v>
      </c>
    </row>
    <row r="9" spans="1:12" ht="12.75">
      <c r="A9" s="39"/>
      <c r="B9" s="45"/>
      <c r="C9" s="19"/>
      <c r="D9" s="22">
        <v>623</v>
      </c>
      <c r="E9" s="18" t="s">
        <v>22</v>
      </c>
      <c r="F9" s="24">
        <v>257.83</v>
      </c>
      <c r="G9" s="24">
        <v>15.8</v>
      </c>
      <c r="H9" s="24">
        <v>500</v>
      </c>
      <c r="I9" s="24">
        <v>0</v>
      </c>
      <c r="J9" s="24">
        <v>20</v>
      </c>
      <c r="K9" s="41">
        <v>20</v>
      </c>
      <c r="L9" s="41">
        <v>20</v>
      </c>
    </row>
    <row r="10" spans="1:12" ht="12.75">
      <c r="A10" s="39"/>
      <c r="B10" s="45"/>
      <c r="C10" s="19"/>
      <c r="D10" s="22">
        <v>625001</v>
      </c>
      <c r="E10" s="18" t="s">
        <v>23</v>
      </c>
      <c r="F10" s="24">
        <v>274.5</v>
      </c>
      <c r="G10" s="24">
        <v>276.88</v>
      </c>
      <c r="H10" s="24">
        <v>300</v>
      </c>
      <c r="I10" s="24">
        <v>320</v>
      </c>
      <c r="J10" s="24">
        <v>300</v>
      </c>
      <c r="K10" s="41">
        <v>300</v>
      </c>
      <c r="L10" s="41">
        <v>300</v>
      </c>
    </row>
    <row r="11" spans="1:12" ht="12.75">
      <c r="A11" s="39"/>
      <c r="B11" s="45"/>
      <c r="C11" s="19"/>
      <c r="D11" s="22">
        <v>625002</v>
      </c>
      <c r="E11" s="18" t="s">
        <v>24</v>
      </c>
      <c r="F11" s="24">
        <v>2770.69</v>
      </c>
      <c r="G11" s="24">
        <v>2966.08</v>
      </c>
      <c r="H11" s="24">
        <v>2800</v>
      </c>
      <c r="I11" s="24">
        <v>3250</v>
      </c>
      <c r="J11" s="24">
        <v>2800</v>
      </c>
      <c r="K11" s="41">
        <v>2800</v>
      </c>
      <c r="L11" s="41">
        <v>2800</v>
      </c>
    </row>
    <row r="12" spans="1:12" ht="12.75">
      <c r="A12" s="39"/>
      <c r="B12" s="45"/>
      <c r="C12" s="19"/>
      <c r="D12" s="22">
        <v>625003</v>
      </c>
      <c r="E12" s="18" t="s">
        <v>26</v>
      </c>
      <c r="F12" s="24">
        <v>162.1</v>
      </c>
      <c r="G12" s="24">
        <v>175.93</v>
      </c>
      <c r="H12" s="24">
        <v>200</v>
      </c>
      <c r="I12" s="24">
        <v>185</v>
      </c>
      <c r="J12" s="24">
        <v>200</v>
      </c>
      <c r="K12" s="41">
        <v>200</v>
      </c>
      <c r="L12" s="41">
        <v>200</v>
      </c>
    </row>
    <row r="13" spans="1:12" ht="12.75">
      <c r="A13" s="39"/>
      <c r="B13" s="45"/>
      <c r="C13" s="19"/>
      <c r="D13" s="22">
        <v>625004</v>
      </c>
      <c r="E13" s="18" t="s">
        <v>25</v>
      </c>
      <c r="F13" s="24">
        <v>580.2</v>
      </c>
      <c r="G13" s="24">
        <v>618.67</v>
      </c>
      <c r="H13" s="24">
        <v>350</v>
      </c>
      <c r="I13" s="24">
        <v>685</v>
      </c>
      <c r="J13" s="24">
        <v>580</v>
      </c>
      <c r="K13" s="41">
        <v>580</v>
      </c>
      <c r="L13" s="41">
        <v>580</v>
      </c>
    </row>
    <row r="14" spans="1:12" ht="12.75">
      <c r="A14" s="39"/>
      <c r="B14" s="45"/>
      <c r="C14" s="19"/>
      <c r="D14" s="22">
        <v>625005</v>
      </c>
      <c r="E14" s="18" t="s">
        <v>27</v>
      </c>
      <c r="F14" s="24">
        <v>181.46</v>
      </c>
      <c r="G14" s="24">
        <v>197.78</v>
      </c>
      <c r="H14" s="24">
        <v>130</v>
      </c>
      <c r="I14" s="24">
        <v>230</v>
      </c>
      <c r="J14" s="24">
        <v>160</v>
      </c>
      <c r="K14" s="41">
        <v>160</v>
      </c>
      <c r="L14" s="41">
        <v>160</v>
      </c>
    </row>
    <row r="15" spans="1:12" ht="12.75">
      <c r="A15" s="39"/>
      <c r="B15" s="45"/>
      <c r="C15" s="19"/>
      <c r="D15" s="22">
        <v>625007</v>
      </c>
      <c r="E15" s="18" t="s">
        <v>28</v>
      </c>
      <c r="F15" s="24">
        <v>942.32</v>
      </c>
      <c r="G15" s="24">
        <v>1005.76</v>
      </c>
      <c r="H15" s="24">
        <v>980</v>
      </c>
      <c r="I15" s="24">
        <v>1105</v>
      </c>
      <c r="J15" s="24">
        <v>980</v>
      </c>
      <c r="K15" s="41">
        <v>980</v>
      </c>
      <c r="L15" s="41">
        <v>980</v>
      </c>
    </row>
    <row r="16" spans="1:12" ht="12.75">
      <c r="A16" s="39"/>
      <c r="B16" s="24"/>
      <c r="C16" s="19"/>
      <c r="D16" s="22">
        <v>627</v>
      </c>
      <c r="E16" s="18" t="s">
        <v>52</v>
      </c>
      <c r="F16" s="24">
        <v>19.92</v>
      </c>
      <c r="G16" s="24">
        <v>0</v>
      </c>
      <c r="H16" s="24">
        <v>0</v>
      </c>
      <c r="I16" s="24">
        <v>0</v>
      </c>
      <c r="J16" s="24">
        <v>0</v>
      </c>
      <c r="K16" s="41">
        <v>0</v>
      </c>
      <c r="L16" s="41">
        <v>0</v>
      </c>
    </row>
    <row r="17" spans="1:12" ht="12.75">
      <c r="A17" s="39"/>
      <c r="B17" s="24"/>
      <c r="C17" s="19"/>
      <c r="D17" s="22">
        <v>637016</v>
      </c>
      <c r="E17" s="18" t="s">
        <v>33</v>
      </c>
      <c r="F17" s="24">
        <v>38.17</v>
      </c>
      <c r="G17" s="24">
        <v>147.51</v>
      </c>
      <c r="H17" s="24">
        <v>130</v>
      </c>
      <c r="I17" s="24">
        <v>180</v>
      </c>
      <c r="J17" s="24">
        <v>130</v>
      </c>
      <c r="K17" s="41">
        <v>130</v>
      </c>
      <c r="L17" s="41">
        <v>130</v>
      </c>
    </row>
    <row r="18" spans="1:12" ht="12.75">
      <c r="A18" s="39"/>
      <c r="B18" s="24"/>
      <c r="C18" s="19"/>
      <c r="D18" s="22">
        <v>637026</v>
      </c>
      <c r="E18" s="18" t="s">
        <v>53</v>
      </c>
      <c r="F18" s="24">
        <v>828</v>
      </c>
      <c r="G18" s="24">
        <v>818</v>
      </c>
      <c r="H18" s="24">
        <v>1000</v>
      </c>
      <c r="I18" s="24">
        <v>400</v>
      </c>
      <c r="J18" s="24">
        <v>1000</v>
      </c>
      <c r="K18" s="41">
        <v>1000</v>
      </c>
      <c r="L18" s="41">
        <v>1000</v>
      </c>
    </row>
    <row r="19" spans="1:12" ht="12.75">
      <c r="A19" s="39"/>
      <c r="B19" s="24"/>
      <c r="C19" s="19"/>
      <c r="D19" s="20" t="s">
        <v>79</v>
      </c>
      <c r="E19" s="18" t="s">
        <v>34</v>
      </c>
      <c r="F19" s="24">
        <v>2635</v>
      </c>
      <c r="G19" s="24">
        <v>3975.5</v>
      </c>
      <c r="H19" s="24">
        <v>2450</v>
      </c>
      <c r="I19" s="24">
        <v>4750</v>
      </c>
      <c r="J19" s="24">
        <v>2450</v>
      </c>
      <c r="K19" s="41">
        <v>2450</v>
      </c>
      <c r="L19" s="41">
        <v>2450</v>
      </c>
    </row>
    <row r="20" spans="1:12" ht="12.75">
      <c r="A20" s="39"/>
      <c r="B20" s="24"/>
      <c r="C20" s="19"/>
      <c r="D20" s="20" t="s">
        <v>54</v>
      </c>
      <c r="E20" s="18" t="s">
        <v>37</v>
      </c>
      <c r="F20" s="24">
        <v>273</v>
      </c>
      <c r="G20" s="24">
        <v>197</v>
      </c>
      <c r="H20" s="24">
        <v>300</v>
      </c>
      <c r="I20" s="24">
        <v>300</v>
      </c>
      <c r="J20" s="24">
        <v>300</v>
      </c>
      <c r="K20" s="41">
        <v>300</v>
      </c>
      <c r="L20" s="41">
        <v>300</v>
      </c>
    </row>
    <row r="21" spans="1:12" ht="12.75">
      <c r="A21" s="40"/>
      <c r="B21" s="51"/>
      <c r="C21" s="19"/>
      <c r="D21" s="52"/>
      <c r="E21" s="34" t="s">
        <v>111</v>
      </c>
      <c r="F21" s="23">
        <f>SUM(F22,F40,F30,F47,F50)</f>
        <v>26925.28</v>
      </c>
      <c r="G21" s="23">
        <v>5873.17</v>
      </c>
      <c r="H21" s="23">
        <f>SUM(H22,H30,H40,H47,H50)</f>
        <v>13889</v>
      </c>
      <c r="I21" s="23">
        <f>SUM(I22,I30,I40,I47,I50)</f>
        <v>50144.42</v>
      </c>
      <c r="J21" s="23">
        <f>SUM(J22,J30,J40,J47,J50)</f>
        <v>20880</v>
      </c>
      <c r="K21" s="53">
        <f>SUM(K22,K30,K40,K47,K50)</f>
        <v>20880</v>
      </c>
      <c r="L21" s="53">
        <f>SUM(L22,L30,L40,L47,L50)</f>
        <v>20880</v>
      </c>
    </row>
    <row r="22" spans="1:12" ht="12.75">
      <c r="A22" s="40"/>
      <c r="B22" s="54"/>
      <c r="C22" s="19"/>
      <c r="D22" s="76"/>
      <c r="E22" s="58"/>
      <c r="F22" s="59">
        <v>5873.17</v>
      </c>
      <c r="G22" s="59">
        <f aca="true" t="shared" si="1" ref="G22:L22">SUM(G23:G29)</f>
        <v>5923.1900000000005</v>
      </c>
      <c r="H22" s="59">
        <f t="shared" si="1"/>
        <v>7184</v>
      </c>
      <c r="I22" s="59">
        <f t="shared" si="1"/>
        <v>9275.75</v>
      </c>
      <c r="J22" s="59">
        <f t="shared" si="1"/>
        <v>11130</v>
      </c>
      <c r="K22" s="60">
        <f t="shared" si="1"/>
        <v>11130</v>
      </c>
      <c r="L22" s="60">
        <f t="shared" si="1"/>
        <v>11130</v>
      </c>
    </row>
    <row r="23" spans="1:12" ht="12.75">
      <c r="A23" s="39">
        <v>41</v>
      </c>
      <c r="B23" s="45"/>
      <c r="C23" s="19" t="s">
        <v>107</v>
      </c>
      <c r="D23" s="22">
        <v>631001</v>
      </c>
      <c r="E23" s="18" t="s">
        <v>36</v>
      </c>
      <c r="F23" s="24">
        <v>991.16</v>
      </c>
      <c r="G23" s="24">
        <v>983.87</v>
      </c>
      <c r="H23" s="24">
        <v>1500</v>
      </c>
      <c r="I23" s="24">
        <v>1000</v>
      </c>
      <c r="J23" s="24">
        <v>1500</v>
      </c>
      <c r="K23" s="41">
        <v>1500</v>
      </c>
      <c r="L23" s="41">
        <v>1500</v>
      </c>
    </row>
    <row r="24" spans="1:12" ht="12.75">
      <c r="A24" s="39"/>
      <c r="B24" s="45"/>
      <c r="C24" s="19"/>
      <c r="D24" s="22">
        <v>632001</v>
      </c>
      <c r="E24" s="18" t="s">
        <v>55</v>
      </c>
      <c r="F24" s="24">
        <v>186.91</v>
      </c>
      <c r="G24" s="24">
        <v>738.25</v>
      </c>
      <c r="H24" s="24">
        <v>1500</v>
      </c>
      <c r="I24" s="24">
        <v>900</v>
      </c>
      <c r="J24" s="24">
        <v>1500</v>
      </c>
      <c r="K24" s="41">
        <v>1500</v>
      </c>
      <c r="L24" s="41">
        <v>1500</v>
      </c>
    </row>
    <row r="25" spans="1:12" ht="12.75">
      <c r="A25" s="39"/>
      <c r="B25" s="45"/>
      <c r="C25" s="19"/>
      <c r="D25" s="22">
        <v>632003</v>
      </c>
      <c r="E25" s="18" t="s">
        <v>29</v>
      </c>
      <c r="F25" s="24">
        <v>712.26</v>
      </c>
      <c r="G25" s="24">
        <v>776.97</v>
      </c>
      <c r="H25" s="24">
        <v>1500</v>
      </c>
      <c r="I25" s="24">
        <v>850</v>
      </c>
      <c r="J25" s="24">
        <v>1500</v>
      </c>
      <c r="K25" s="41">
        <v>1500</v>
      </c>
      <c r="L25" s="41">
        <v>1500</v>
      </c>
    </row>
    <row r="26" spans="1:12" ht="12.75">
      <c r="A26" s="39"/>
      <c r="B26" s="45"/>
      <c r="C26" s="19"/>
      <c r="D26" s="22">
        <v>635001</v>
      </c>
      <c r="E26" s="18" t="s">
        <v>56</v>
      </c>
      <c r="F26" s="24">
        <v>770.89</v>
      </c>
      <c r="G26" s="24">
        <v>154.85</v>
      </c>
      <c r="H26" s="24">
        <v>300</v>
      </c>
      <c r="I26" s="24">
        <v>1275.75</v>
      </c>
      <c r="J26" s="24">
        <v>2100</v>
      </c>
      <c r="K26" s="41">
        <v>2100</v>
      </c>
      <c r="L26" s="41">
        <v>2100</v>
      </c>
    </row>
    <row r="27" spans="1:12" ht="12.75">
      <c r="A27" s="39"/>
      <c r="B27" s="45"/>
      <c r="C27" s="19"/>
      <c r="D27" s="22">
        <v>635006</v>
      </c>
      <c r="E27" s="18" t="s">
        <v>31</v>
      </c>
      <c r="F27" s="24">
        <v>1332.02</v>
      </c>
      <c r="G27" s="24">
        <v>892.49</v>
      </c>
      <c r="H27" s="24">
        <v>850</v>
      </c>
      <c r="I27" s="24">
        <v>3000</v>
      </c>
      <c r="J27" s="24">
        <v>3000</v>
      </c>
      <c r="K27" s="41">
        <v>3000</v>
      </c>
      <c r="L27" s="41">
        <v>3000</v>
      </c>
    </row>
    <row r="28" spans="1:12" ht="12.75">
      <c r="A28" s="39"/>
      <c r="B28" s="45"/>
      <c r="C28" s="19"/>
      <c r="D28" s="22">
        <v>637014</v>
      </c>
      <c r="E28" s="18" t="s">
        <v>32</v>
      </c>
      <c r="F28" s="24">
        <v>985.31</v>
      </c>
      <c r="G28" s="24">
        <v>1309.76</v>
      </c>
      <c r="H28" s="24">
        <v>900</v>
      </c>
      <c r="I28" s="24">
        <v>1900</v>
      </c>
      <c r="J28" s="24">
        <v>900</v>
      </c>
      <c r="K28" s="41">
        <v>900</v>
      </c>
      <c r="L28" s="41">
        <v>900</v>
      </c>
    </row>
    <row r="29" spans="1:12" ht="12.75">
      <c r="A29" s="39"/>
      <c r="B29" s="45"/>
      <c r="C29" s="19"/>
      <c r="D29" s="22">
        <v>637005</v>
      </c>
      <c r="E29" s="18" t="s">
        <v>82</v>
      </c>
      <c r="F29" s="24">
        <v>894.62</v>
      </c>
      <c r="G29" s="24">
        <v>1067</v>
      </c>
      <c r="H29" s="24">
        <v>634</v>
      </c>
      <c r="I29" s="24">
        <v>350</v>
      </c>
      <c r="J29" s="24">
        <v>630</v>
      </c>
      <c r="K29" s="41">
        <v>630</v>
      </c>
      <c r="L29" s="41">
        <v>630</v>
      </c>
    </row>
    <row r="30" spans="1:16" ht="12.75">
      <c r="A30" s="39"/>
      <c r="B30" s="45"/>
      <c r="C30" s="19"/>
      <c r="D30" s="57"/>
      <c r="E30" s="58" t="s">
        <v>112</v>
      </c>
      <c r="F30" s="59">
        <f aca="true" t="shared" si="2" ref="F30:L30">SUM(F31:F38)</f>
        <v>2333.87</v>
      </c>
      <c r="G30" s="99">
        <f t="shared" si="2"/>
        <v>4868.57</v>
      </c>
      <c r="H30" s="99">
        <f t="shared" si="2"/>
        <v>3100</v>
      </c>
      <c r="I30" s="99">
        <f>SUM(I31:I39)</f>
        <v>10040.76</v>
      </c>
      <c r="J30" s="99">
        <f t="shared" si="2"/>
        <v>5500</v>
      </c>
      <c r="K30" s="60">
        <f t="shared" si="2"/>
        <v>5500</v>
      </c>
      <c r="L30" s="60">
        <f t="shared" si="2"/>
        <v>5500</v>
      </c>
      <c r="M30" s="98"/>
      <c r="N30" s="98"/>
      <c r="O30" s="98"/>
      <c r="P30" s="98"/>
    </row>
    <row r="31" spans="1:12" ht="12.75">
      <c r="A31" s="39">
        <v>41.111</v>
      </c>
      <c r="B31" s="45"/>
      <c r="C31" s="19" t="s">
        <v>107</v>
      </c>
      <c r="D31" s="22">
        <v>633006</v>
      </c>
      <c r="E31" s="18" t="s">
        <v>84</v>
      </c>
      <c r="F31" s="24">
        <v>543.41</v>
      </c>
      <c r="G31" s="24">
        <v>716.69</v>
      </c>
      <c r="H31" s="24">
        <v>1000</v>
      </c>
      <c r="I31" s="24">
        <v>750</v>
      </c>
      <c r="J31" s="24">
        <v>1000</v>
      </c>
      <c r="K31" s="41">
        <v>1000</v>
      </c>
      <c r="L31" s="41">
        <v>1000</v>
      </c>
    </row>
    <row r="32" spans="1:12" ht="12.75">
      <c r="A32" s="39"/>
      <c r="B32" s="45"/>
      <c r="C32" s="19"/>
      <c r="D32" s="22">
        <v>634002</v>
      </c>
      <c r="E32" s="18" t="s">
        <v>152</v>
      </c>
      <c r="F32" s="24">
        <v>0</v>
      </c>
      <c r="G32" s="24">
        <v>1826.62</v>
      </c>
      <c r="H32" s="24">
        <v>0</v>
      </c>
      <c r="I32" s="24">
        <v>2450</v>
      </c>
      <c r="J32" s="24">
        <v>2000</v>
      </c>
      <c r="K32" s="41">
        <v>2000</v>
      </c>
      <c r="L32" s="41">
        <v>2000</v>
      </c>
    </row>
    <row r="33" spans="1:12" ht="12.75">
      <c r="A33" s="39"/>
      <c r="B33" s="45"/>
      <c r="C33" s="19"/>
      <c r="D33" s="22" t="s">
        <v>88</v>
      </c>
      <c r="E33" s="18" t="s">
        <v>89</v>
      </c>
      <c r="F33" s="24">
        <v>649.29</v>
      </c>
      <c r="G33" s="24">
        <v>696.58</v>
      </c>
      <c r="H33" s="24">
        <v>50</v>
      </c>
      <c r="I33" s="24">
        <v>500</v>
      </c>
      <c r="J33" s="24">
        <v>50</v>
      </c>
      <c r="K33" s="41">
        <v>50</v>
      </c>
      <c r="L33" s="41">
        <v>50</v>
      </c>
    </row>
    <row r="34" spans="1:12" ht="12.75">
      <c r="A34" s="39"/>
      <c r="B34" s="45"/>
      <c r="C34" s="19"/>
      <c r="D34" s="22">
        <v>633009</v>
      </c>
      <c r="E34" s="18" t="s">
        <v>30</v>
      </c>
      <c r="F34" s="24">
        <v>66.36</v>
      </c>
      <c r="G34" s="24">
        <v>107.76</v>
      </c>
      <c r="H34" s="24">
        <v>200</v>
      </c>
      <c r="I34" s="24">
        <v>100</v>
      </c>
      <c r="J34" s="24">
        <v>200</v>
      </c>
      <c r="K34" s="41">
        <v>200</v>
      </c>
      <c r="L34" s="41">
        <v>200</v>
      </c>
    </row>
    <row r="35" spans="1:12" ht="12.75">
      <c r="A35" s="39"/>
      <c r="B35" s="45"/>
      <c r="C35" s="19"/>
      <c r="D35" s="22">
        <v>633010</v>
      </c>
      <c r="E35" s="18" t="s">
        <v>81</v>
      </c>
      <c r="F35" s="24">
        <v>302.04</v>
      </c>
      <c r="G35" s="24">
        <v>811.01</v>
      </c>
      <c r="H35" s="24">
        <v>500</v>
      </c>
      <c r="I35" s="24">
        <v>500</v>
      </c>
      <c r="J35" s="24">
        <v>900</v>
      </c>
      <c r="K35" s="41">
        <v>900</v>
      </c>
      <c r="L35" s="41">
        <v>900</v>
      </c>
    </row>
    <row r="36" spans="1:12" s="75" customFormat="1" ht="12.75">
      <c r="A36" s="72"/>
      <c r="B36" s="73"/>
      <c r="C36" s="74"/>
      <c r="D36" s="22" t="s">
        <v>179</v>
      </c>
      <c r="E36" s="18" t="s">
        <v>85</v>
      </c>
      <c r="F36" s="24">
        <v>48.42</v>
      </c>
      <c r="G36" s="24">
        <v>52.2</v>
      </c>
      <c r="H36" s="24">
        <v>150</v>
      </c>
      <c r="I36" s="24">
        <v>60</v>
      </c>
      <c r="J36" s="24">
        <v>150</v>
      </c>
      <c r="K36" s="41">
        <v>150</v>
      </c>
      <c r="L36" s="41">
        <v>150</v>
      </c>
    </row>
    <row r="37" spans="1:12" ht="12.75">
      <c r="A37" s="39"/>
      <c r="B37" s="45"/>
      <c r="C37" s="19"/>
      <c r="D37" s="22">
        <v>633016</v>
      </c>
      <c r="E37" s="18" t="s">
        <v>17</v>
      </c>
      <c r="F37" s="24">
        <v>552.93</v>
      </c>
      <c r="G37" s="24">
        <v>195.76</v>
      </c>
      <c r="H37" s="24">
        <v>700</v>
      </c>
      <c r="I37" s="24">
        <v>300</v>
      </c>
      <c r="J37" s="24">
        <v>700</v>
      </c>
      <c r="K37" s="41">
        <v>700</v>
      </c>
      <c r="L37" s="41">
        <v>700</v>
      </c>
    </row>
    <row r="38" spans="1:12" ht="12.75">
      <c r="A38" s="39"/>
      <c r="B38" s="45"/>
      <c r="C38" s="19"/>
      <c r="D38" s="22">
        <v>634001</v>
      </c>
      <c r="E38" s="18" t="s">
        <v>86</v>
      </c>
      <c r="F38" s="24">
        <v>171.42</v>
      </c>
      <c r="G38" s="24">
        <v>461.95</v>
      </c>
      <c r="H38" s="24">
        <v>500</v>
      </c>
      <c r="I38" s="24">
        <v>500</v>
      </c>
      <c r="J38" s="24">
        <v>500</v>
      </c>
      <c r="K38" s="41">
        <v>500</v>
      </c>
      <c r="L38" s="41">
        <v>500</v>
      </c>
    </row>
    <row r="39" spans="1:12" ht="12.75">
      <c r="A39" s="39"/>
      <c r="B39" s="45"/>
      <c r="C39" s="19"/>
      <c r="D39" s="22" t="s">
        <v>180</v>
      </c>
      <c r="E39" s="18" t="s">
        <v>181</v>
      </c>
      <c r="F39" s="24"/>
      <c r="G39" s="24">
        <v>0</v>
      </c>
      <c r="H39" s="24"/>
      <c r="I39" s="24">
        <v>4880.76</v>
      </c>
      <c r="J39" s="24"/>
      <c r="K39" s="41"/>
      <c r="L39" s="41"/>
    </row>
    <row r="40" spans="1:12" ht="12.75">
      <c r="A40" s="39"/>
      <c r="B40" s="45"/>
      <c r="C40" s="19"/>
      <c r="D40" s="57"/>
      <c r="E40" s="58" t="s">
        <v>82</v>
      </c>
      <c r="F40" s="59">
        <f>SUM(F41:F46)</f>
        <v>949.19</v>
      </c>
      <c r="G40" s="59">
        <f aca="true" t="shared" si="3" ref="G40:L40">SUM(G41:G46)</f>
        <v>1179.21</v>
      </c>
      <c r="H40" s="59">
        <f t="shared" si="3"/>
        <v>1472</v>
      </c>
      <c r="I40" s="59">
        <f t="shared" si="3"/>
        <v>1313</v>
      </c>
      <c r="J40" s="59">
        <f t="shared" si="3"/>
        <v>1650</v>
      </c>
      <c r="K40" s="60">
        <f t="shared" si="3"/>
        <v>1650</v>
      </c>
      <c r="L40" s="60">
        <f t="shared" si="3"/>
        <v>1650</v>
      </c>
    </row>
    <row r="41" spans="1:12" ht="12.75">
      <c r="A41" s="39"/>
      <c r="B41" s="45"/>
      <c r="C41" s="19" t="s">
        <v>107</v>
      </c>
      <c r="D41" s="22">
        <v>634003</v>
      </c>
      <c r="E41" s="18" t="s">
        <v>60</v>
      </c>
      <c r="F41" s="24">
        <v>411.15</v>
      </c>
      <c r="G41" s="24">
        <v>272.96</v>
      </c>
      <c r="H41" s="24">
        <v>272</v>
      </c>
      <c r="I41" s="24">
        <v>273</v>
      </c>
      <c r="J41" s="24">
        <v>300</v>
      </c>
      <c r="K41" s="41">
        <v>300</v>
      </c>
      <c r="L41" s="41">
        <v>300</v>
      </c>
    </row>
    <row r="42" spans="1:12" ht="12.75">
      <c r="A42" s="39"/>
      <c r="B42" s="45"/>
      <c r="C42" s="19"/>
      <c r="D42" s="22">
        <v>651002</v>
      </c>
      <c r="E42" s="18" t="s">
        <v>73</v>
      </c>
      <c r="F42" s="24">
        <v>67.36</v>
      </c>
      <c r="G42" s="24">
        <v>119.34</v>
      </c>
      <c r="H42" s="24">
        <v>600</v>
      </c>
      <c r="I42" s="24">
        <v>120</v>
      </c>
      <c r="J42" s="24">
        <v>300</v>
      </c>
      <c r="K42" s="41">
        <v>300</v>
      </c>
      <c r="L42" s="41">
        <v>300</v>
      </c>
    </row>
    <row r="43" spans="1:12" ht="12.75">
      <c r="A43" s="39"/>
      <c r="B43" s="45"/>
      <c r="C43" s="19"/>
      <c r="D43" s="22">
        <v>637012</v>
      </c>
      <c r="E43" s="18" t="s">
        <v>35</v>
      </c>
      <c r="F43" s="24">
        <v>400.68</v>
      </c>
      <c r="G43" s="24">
        <v>233.16</v>
      </c>
      <c r="H43" s="24">
        <v>500</v>
      </c>
      <c r="I43" s="24">
        <v>230</v>
      </c>
      <c r="J43" s="24">
        <v>400</v>
      </c>
      <c r="K43" s="41">
        <v>400</v>
      </c>
      <c r="L43" s="41">
        <v>400</v>
      </c>
    </row>
    <row r="44" spans="1:12" ht="12.75">
      <c r="A44" s="39"/>
      <c r="B44" s="45"/>
      <c r="C44" s="19"/>
      <c r="D44" s="22">
        <v>634005</v>
      </c>
      <c r="E44" s="18" t="s">
        <v>153</v>
      </c>
      <c r="F44" s="24">
        <v>0</v>
      </c>
      <c r="G44" s="24">
        <v>443.75</v>
      </c>
      <c r="H44" s="24">
        <v>0</v>
      </c>
      <c r="I44" s="24">
        <v>500</v>
      </c>
      <c r="J44" s="24">
        <v>500</v>
      </c>
      <c r="K44" s="41">
        <v>500</v>
      </c>
      <c r="L44" s="41">
        <v>500</v>
      </c>
    </row>
    <row r="45" spans="1:12" ht="12.75">
      <c r="A45" s="39"/>
      <c r="B45" s="45"/>
      <c r="C45" s="19"/>
      <c r="D45" s="22">
        <v>637011</v>
      </c>
      <c r="E45" s="18" t="s">
        <v>182</v>
      </c>
      <c r="F45" s="24">
        <v>0</v>
      </c>
      <c r="G45" s="24">
        <v>0</v>
      </c>
      <c r="H45" s="24"/>
      <c r="I45" s="24">
        <v>120</v>
      </c>
      <c r="J45" s="24"/>
      <c r="K45" s="41"/>
      <c r="L45" s="41"/>
    </row>
    <row r="46" spans="1:12" ht="12.75">
      <c r="A46" s="39"/>
      <c r="B46" s="45"/>
      <c r="C46" s="19"/>
      <c r="D46" s="22">
        <v>633018</v>
      </c>
      <c r="E46" s="18" t="s">
        <v>105</v>
      </c>
      <c r="F46" s="24">
        <v>70</v>
      </c>
      <c r="G46" s="24">
        <v>110</v>
      </c>
      <c r="H46" s="24">
        <v>100</v>
      </c>
      <c r="I46" s="24">
        <v>70</v>
      </c>
      <c r="J46" s="24">
        <v>150</v>
      </c>
      <c r="K46" s="41">
        <v>150</v>
      </c>
      <c r="L46" s="41">
        <v>150</v>
      </c>
    </row>
    <row r="47" spans="1:12" ht="12.75">
      <c r="A47" s="39"/>
      <c r="B47" s="45"/>
      <c r="C47" s="19"/>
      <c r="D47" s="57"/>
      <c r="E47" s="58" t="s">
        <v>113</v>
      </c>
      <c r="F47" s="59">
        <f aca="true" t="shared" si="4" ref="F47:L47">SUM(F48)</f>
        <v>722.27</v>
      </c>
      <c r="G47" s="59">
        <f>SUM(G48:G49)</f>
        <v>1128.04</v>
      </c>
      <c r="H47" s="59">
        <f t="shared" si="4"/>
        <v>900</v>
      </c>
      <c r="I47" s="59">
        <f>SUM(I48)</f>
        <v>500</v>
      </c>
      <c r="J47" s="59">
        <f t="shared" si="4"/>
        <v>900</v>
      </c>
      <c r="K47" s="60">
        <f t="shared" si="4"/>
        <v>900</v>
      </c>
      <c r="L47" s="60">
        <f t="shared" si="4"/>
        <v>900</v>
      </c>
    </row>
    <row r="48" spans="1:12" ht="12.75">
      <c r="A48" s="39"/>
      <c r="B48" s="45"/>
      <c r="C48" s="19" t="s">
        <v>107</v>
      </c>
      <c r="D48" s="22">
        <v>635002</v>
      </c>
      <c r="E48" s="18" t="s">
        <v>38</v>
      </c>
      <c r="F48" s="24">
        <v>722.27</v>
      </c>
      <c r="G48" s="24">
        <v>1128.04</v>
      </c>
      <c r="H48" s="24">
        <v>900</v>
      </c>
      <c r="I48" s="24">
        <v>500</v>
      </c>
      <c r="J48" s="24">
        <v>900</v>
      </c>
      <c r="K48" s="41">
        <v>900</v>
      </c>
      <c r="L48" s="41">
        <v>900</v>
      </c>
    </row>
    <row r="49" spans="1:12" ht="12.75">
      <c r="A49" s="39"/>
      <c r="B49" s="45"/>
      <c r="C49" s="19"/>
      <c r="D49" s="22"/>
      <c r="E49" s="18"/>
      <c r="F49" s="24"/>
      <c r="G49" s="24"/>
      <c r="H49" s="24"/>
      <c r="I49" s="24"/>
      <c r="J49" s="24"/>
      <c r="K49" s="41"/>
      <c r="L49" s="41"/>
    </row>
    <row r="50" spans="1:12" ht="12.75">
      <c r="A50" s="39"/>
      <c r="B50" s="45"/>
      <c r="C50" s="19"/>
      <c r="D50" s="57"/>
      <c r="E50" s="58" t="s">
        <v>114</v>
      </c>
      <c r="F50" s="59">
        <f>SUM(F51:F74)</f>
        <v>17046.78</v>
      </c>
      <c r="G50" s="59">
        <f>SUM(G51:G74)</f>
        <v>19206.52</v>
      </c>
      <c r="H50" s="59">
        <f>SUM(H51:H54)</f>
        <v>1233</v>
      </c>
      <c r="I50" s="59">
        <f>SUM(I51:I74)</f>
        <v>29014.91</v>
      </c>
      <c r="J50" s="59">
        <f>SUM(J51:J54)</f>
        <v>1700</v>
      </c>
      <c r="K50" s="60">
        <f>SUM(K51:K54)</f>
        <v>1700</v>
      </c>
      <c r="L50" s="60">
        <f>SUM(L51:L54)</f>
        <v>1700</v>
      </c>
    </row>
    <row r="51" spans="1:12" ht="12.75">
      <c r="A51" s="39">
        <v>41</v>
      </c>
      <c r="B51" s="45"/>
      <c r="C51" s="19" t="s">
        <v>110</v>
      </c>
      <c r="D51" s="22">
        <v>641012</v>
      </c>
      <c r="E51" s="18" t="s">
        <v>57</v>
      </c>
      <c r="F51" s="24">
        <v>1001.16</v>
      </c>
      <c r="G51" s="24">
        <v>849.09</v>
      </c>
      <c r="H51" s="24">
        <v>1000</v>
      </c>
      <c r="I51" s="24">
        <v>1280</v>
      </c>
      <c r="J51" s="24">
        <v>1500</v>
      </c>
      <c r="K51" s="41">
        <v>1500</v>
      </c>
      <c r="L51" s="41">
        <v>1500</v>
      </c>
    </row>
    <row r="52" spans="1:12" ht="12.75">
      <c r="A52" s="39">
        <v>41</v>
      </c>
      <c r="B52" s="45"/>
      <c r="C52" s="19"/>
      <c r="D52" s="22">
        <v>642006</v>
      </c>
      <c r="E52" s="18" t="s">
        <v>58</v>
      </c>
      <c r="F52" s="24">
        <v>311.63</v>
      </c>
      <c r="G52" s="24">
        <v>300.99</v>
      </c>
      <c r="H52" s="24">
        <v>200</v>
      </c>
      <c r="I52" s="24">
        <v>1300</v>
      </c>
      <c r="J52" s="24">
        <v>200</v>
      </c>
      <c r="K52" s="41">
        <v>200</v>
      </c>
      <c r="L52" s="41">
        <v>200</v>
      </c>
    </row>
    <row r="53" spans="1:12" ht="12.75">
      <c r="A53" s="39" t="s">
        <v>150</v>
      </c>
      <c r="B53" s="45"/>
      <c r="C53" s="19"/>
      <c r="D53" s="22">
        <v>642006</v>
      </c>
      <c r="E53" s="26" t="s">
        <v>106</v>
      </c>
      <c r="F53" s="27">
        <v>998</v>
      </c>
      <c r="G53" s="27">
        <v>0</v>
      </c>
      <c r="H53" s="27">
        <v>0</v>
      </c>
      <c r="I53" s="27">
        <v>0</v>
      </c>
      <c r="J53" s="27">
        <v>0</v>
      </c>
      <c r="K53" s="42">
        <v>0</v>
      </c>
      <c r="L53" s="42">
        <v>0</v>
      </c>
    </row>
    <row r="54" spans="1:12" ht="12.75">
      <c r="A54" s="39"/>
      <c r="B54" s="45"/>
      <c r="C54" s="19"/>
      <c r="D54" s="22">
        <v>642011</v>
      </c>
      <c r="E54" s="26" t="s">
        <v>59</v>
      </c>
      <c r="F54" s="27">
        <v>0</v>
      </c>
      <c r="G54" s="27">
        <v>0</v>
      </c>
      <c r="H54" s="27">
        <v>33</v>
      </c>
      <c r="I54" s="27">
        <v>0</v>
      </c>
      <c r="J54" s="27">
        <v>0</v>
      </c>
      <c r="K54" s="42">
        <v>0</v>
      </c>
      <c r="L54" s="42">
        <v>0</v>
      </c>
    </row>
    <row r="55" spans="1:12" ht="12.75">
      <c r="A55" s="39">
        <v>41</v>
      </c>
      <c r="B55" s="45"/>
      <c r="C55" s="19"/>
      <c r="D55" s="22">
        <v>637036</v>
      </c>
      <c r="E55" s="18" t="s">
        <v>154</v>
      </c>
      <c r="F55" s="24">
        <v>0</v>
      </c>
      <c r="G55" s="24">
        <v>566.89</v>
      </c>
      <c r="H55" s="24">
        <v>0</v>
      </c>
      <c r="I55" s="24">
        <v>0</v>
      </c>
      <c r="J55" s="24">
        <v>0</v>
      </c>
      <c r="K55" s="41">
        <v>0</v>
      </c>
      <c r="L55" s="41">
        <v>0</v>
      </c>
    </row>
    <row r="56" spans="1:12" ht="12.75">
      <c r="A56" s="39">
        <v>41</v>
      </c>
      <c r="B56" s="45"/>
      <c r="C56" s="19"/>
      <c r="D56" s="22">
        <v>642006</v>
      </c>
      <c r="E56" s="26" t="s">
        <v>120</v>
      </c>
      <c r="F56" s="27">
        <v>495</v>
      </c>
      <c r="G56" s="27">
        <v>0</v>
      </c>
      <c r="H56" s="27">
        <v>0</v>
      </c>
      <c r="I56" s="27">
        <v>0</v>
      </c>
      <c r="J56" s="27">
        <v>0</v>
      </c>
      <c r="K56" s="42">
        <v>0</v>
      </c>
      <c r="L56" s="42">
        <v>0</v>
      </c>
    </row>
    <row r="57" spans="1:12" ht="12.75">
      <c r="A57" s="39" t="s">
        <v>104</v>
      </c>
      <c r="B57" s="45"/>
      <c r="C57" s="19"/>
      <c r="D57" s="22">
        <v>641013</v>
      </c>
      <c r="E57" s="26" t="s">
        <v>155</v>
      </c>
      <c r="F57" s="27">
        <v>0</v>
      </c>
      <c r="G57" s="27">
        <v>400</v>
      </c>
      <c r="H57" s="27">
        <v>0</v>
      </c>
      <c r="I57" s="27">
        <v>0</v>
      </c>
      <c r="J57" s="27">
        <v>0</v>
      </c>
      <c r="K57" s="42">
        <v>0</v>
      </c>
      <c r="L57" s="42">
        <v>0</v>
      </c>
    </row>
    <row r="58" spans="1:14" ht="12.75">
      <c r="A58" s="39" t="s">
        <v>104</v>
      </c>
      <c r="B58" s="45"/>
      <c r="C58" s="19"/>
      <c r="D58" s="22" t="s">
        <v>156</v>
      </c>
      <c r="E58" s="26" t="s">
        <v>192</v>
      </c>
      <c r="F58" s="27">
        <v>0</v>
      </c>
      <c r="G58" s="27">
        <v>2000</v>
      </c>
      <c r="H58" s="27">
        <v>0</v>
      </c>
      <c r="I58" s="27">
        <v>3000</v>
      </c>
      <c r="J58" s="27">
        <v>0</v>
      </c>
      <c r="K58" s="42">
        <v>0</v>
      </c>
      <c r="L58" s="42">
        <v>0</v>
      </c>
      <c r="N58" s="6" t="s">
        <v>208</v>
      </c>
    </row>
    <row r="59" spans="1:12" ht="16.5" customHeight="1">
      <c r="A59" s="39" t="s">
        <v>104</v>
      </c>
      <c r="B59" s="45"/>
      <c r="C59" s="19"/>
      <c r="D59" s="22">
        <v>642006</v>
      </c>
      <c r="E59" s="26" t="s">
        <v>101</v>
      </c>
      <c r="F59" s="27">
        <v>200</v>
      </c>
      <c r="G59" s="27">
        <v>750</v>
      </c>
      <c r="H59" s="27">
        <v>0</v>
      </c>
      <c r="I59" s="27">
        <v>0</v>
      </c>
      <c r="J59" s="27">
        <v>0</v>
      </c>
      <c r="K59" s="42">
        <v>0</v>
      </c>
      <c r="L59" s="42">
        <v>0</v>
      </c>
    </row>
    <row r="60" spans="1:12" ht="16.5" customHeight="1">
      <c r="A60" s="39">
        <v>111</v>
      </c>
      <c r="B60" s="45"/>
      <c r="C60" s="19"/>
      <c r="D60" s="22">
        <v>633006</v>
      </c>
      <c r="E60" s="18" t="s">
        <v>191</v>
      </c>
      <c r="F60" s="24">
        <v>99.99</v>
      </c>
      <c r="G60" s="24">
        <v>101.31</v>
      </c>
      <c r="H60" s="24">
        <v>100</v>
      </c>
      <c r="I60" s="24">
        <v>100.98</v>
      </c>
      <c r="J60" s="24">
        <v>100</v>
      </c>
      <c r="K60" s="41">
        <v>100</v>
      </c>
      <c r="L60" s="41">
        <v>100</v>
      </c>
    </row>
    <row r="61" spans="1:12" ht="16.5" customHeight="1">
      <c r="A61" s="39">
        <v>111</v>
      </c>
      <c r="B61" s="45"/>
      <c r="C61" s="86"/>
      <c r="D61" s="22">
        <v>633006</v>
      </c>
      <c r="E61" s="18" t="s">
        <v>123</v>
      </c>
      <c r="F61" s="24">
        <v>0</v>
      </c>
      <c r="G61" s="24">
        <v>28.72</v>
      </c>
      <c r="H61" s="24">
        <v>0</v>
      </c>
      <c r="I61" s="24">
        <v>30</v>
      </c>
      <c r="J61" s="24">
        <v>30</v>
      </c>
      <c r="K61" s="41">
        <v>30</v>
      </c>
      <c r="L61" s="41">
        <v>30</v>
      </c>
    </row>
    <row r="62" spans="1:12" ht="16.5" customHeight="1">
      <c r="A62" s="39">
        <v>111</v>
      </c>
      <c r="B62" s="45"/>
      <c r="C62" s="86"/>
      <c r="D62" s="22">
        <v>637004</v>
      </c>
      <c r="E62" s="18" t="s">
        <v>195</v>
      </c>
      <c r="F62" s="24">
        <v>0</v>
      </c>
      <c r="G62" s="24">
        <v>285.51</v>
      </c>
      <c r="H62" s="24">
        <v>0</v>
      </c>
      <c r="I62" s="24">
        <v>0</v>
      </c>
      <c r="J62" s="24">
        <v>0</v>
      </c>
      <c r="K62" s="41">
        <v>0</v>
      </c>
      <c r="L62" s="41">
        <v>0</v>
      </c>
    </row>
    <row r="63" spans="1:12" ht="16.5" customHeight="1">
      <c r="A63" s="39">
        <v>111</v>
      </c>
      <c r="B63" s="45"/>
      <c r="C63" s="19"/>
      <c r="D63" s="22" t="s">
        <v>88</v>
      </c>
      <c r="E63" s="18" t="s">
        <v>178</v>
      </c>
      <c r="F63" s="24">
        <v>0</v>
      </c>
      <c r="G63" s="24">
        <v>13.26</v>
      </c>
      <c r="H63" s="24">
        <v>0</v>
      </c>
      <c r="I63" s="24">
        <v>297.8</v>
      </c>
      <c r="J63" s="24">
        <v>15</v>
      </c>
      <c r="K63" s="41">
        <v>15</v>
      </c>
      <c r="L63" s="41">
        <v>15</v>
      </c>
    </row>
    <row r="64" spans="1:12" ht="16.5" customHeight="1">
      <c r="A64" s="39">
        <v>111</v>
      </c>
      <c r="B64" s="45"/>
      <c r="C64" s="19"/>
      <c r="D64" s="22" t="s">
        <v>88</v>
      </c>
      <c r="E64" s="18" t="s">
        <v>175</v>
      </c>
      <c r="F64" s="24">
        <v>0</v>
      </c>
      <c r="G64" s="24">
        <v>9</v>
      </c>
      <c r="H64" s="24">
        <v>0</v>
      </c>
      <c r="I64" s="24">
        <v>9</v>
      </c>
      <c r="J64" s="24">
        <v>9</v>
      </c>
      <c r="K64" s="41">
        <v>9</v>
      </c>
      <c r="L64" s="41">
        <v>9</v>
      </c>
    </row>
    <row r="65" spans="1:12" ht="16.5" customHeight="1">
      <c r="A65" s="39">
        <v>111</v>
      </c>
      <c r="B65" s="45"/>
      <c r="C65" s="19"/>
      <c r="D65" s="22">
        <v>634002</v>
      </c>
      <c r="E65" s="18" t="s">
        <v>151</v>
      </c>
      <c r="F65" s="24">
        <v>0</v>
      </c>
      <c r="G65" s="24">
        <v>8500</v>
      </c>
      <c r="H65" s="24">
        <v>0</v>
      </c>
      <c r="I65" s="24">
        <v>0</v>
      </c>
      <c r="J65" s="24">
        <v>0</v>
      </c>
      <c r="K65" s="41">
        <v>0</v>
      </c>
      <c r="L65" s="41">
        <v>0</v>
      </c>
    </row>
    <row r="66" spans="1:12" ht="16.5" customHeight="1">
      <c r="A66" s="39">
        <v>41</v>
      </c>
      <c r="B66" s="45"/>
      <c r="C66" s="19"/>
      <c r="D66" s="22">
        <v>634002</v>
      </c>
      <c r="E66" s="18" t="s">
        <v>167</v>
      </c>
      <c r="F66" s="24">
        <v>0</v>
      </c>
      <c r="G66" s="24">
        <v>4650.27</v>
      </c>
      <c r="H66" s="24">
        <v>0</v>
      </c>
      <c r="I66" s="24">
        <v>0</v>
      </c>
      <c r="J66" s="24">
        <v>0</v>
      </c>
      <c r="K66" s="41">
        <v>0</v>
      </c>
      <c r="L66" s="41">
        <v>0</v>
      </c>
    </row>
    <row r="67" spans="1:12" ht="16.5" customHeight="1">
      <c r="A67" s="39">
        <v>111</v>
      </c>
      <c r="B67" s="45"/>
      <c r="C67" s="19"/>
      <c r="D67" s="22">
        <v>635001</v>
      </c>
      <c r="E67" s="18" t="s">
        <v>102</v>
      </c>
      <c r="F67" s="24">
        <v>10000</v>
      </c>
      <c r="G67" s="24">
        <v>0</v>
      </c>
      <c r="H67" s="24">
        <v>0</v>
      </c>
      <c r="I67" s="24">
        <v>0</v>
      </c>
      <c r="J67" s="24">
        <v>0</v>
      </c>
      <c r="K67" s="41">
        <v>0</v>
      </c>
      <c r="L67" s="41">
        <v>0</v>
      </c>
    </row>
    <row r="68" spans="1:12" ht="16.5" customHeight="1">
      <c r="A68" s="39">
        <v>41</v>
      </c>
      <c r="B68" s="45"/>
      <c r="C68" s="19"/>
      <c r="D68" s="22">
        <v>635006</v>
      </c>
      <c r="E68" s="18" t="s">
        <v>197</v>
      </c>
      <c r="F68" s="24">
        <v>0</v>
      </c>
      <c r="G68" s="24">
        <v>0</v>
      </c>
      <c r="H68" s="24">
        <v>0</v>
      </c>
      <c r="I68" s="24">
        <v>2452</v>
      </c>
      <c r="J68" s="24">
        <v>0</v>
      </c>
      <c r="K68" s="41">
        <v>0</v>
      </c>
      <c r="L68" s="41">
        <v>0</v>
      </c>
    </row>
    <row r="69" spans="1:12" ht="16.5" customHeight="1">
      <c r="A69" s="39">
        <v>41</v>
      </c>
      <c r="B69" s="45"/>
      <c r="C69" s="19"/>
      <c r="D69" s="22" t="s">
        <v>189</v>
      </c>
      <c r="E69" s="18" t="s">
        <v>190</v>
      </c>
      <c r="F69" s="24">
        <v>0</v>
      </c>
      <c r="G69" s="24">
        <v>751.48</v>
      </c>
      <c r="H69" s="24">
        <v>0</v>
      </c>
      <c r="I69" s="24">
        <v>0</v>
      </c>
      <c r="J69" s="24">
        <v>0</v>
      </c>
      <c r="K69" s="41">
        <v>0</v>
      </c>
      <c r="L69" s="41">
        <v>0</v>
      </c>
    </row>
    <row r="70" spans="1:12" ht="16.5" customHeight="1">
      <c r="A70" s="39">
        <v>41</v>
      </c>
      <c r="B70" s="45"/>
      <c r="C70" s="19"/>
      <c r="D70" s="22"/>
      <c r="E70" s="18" t="s">
        <v>198</v>
      </c>
      <c r="F70" s="24">
        <v>0</v>
      </c>
      <c r="G70" s="24">
        <v>0</v>
      </c>
      <c r="H70" s="24">
        <v>0</v>
      </c>
      <c r="I70" s="24">
        <v>1080</v>
      </c>
      <c r="J70" s="24">
        <v>0</v>
      </c>
      <c r="K70" s="41">
        <v>0</v>
      </c>
      <c r="L70" s="41"/>
    </row>
    <row r="71" spans="1:12" ht="16.5" customHeight="1">
      <c r="A71" s="39">
        <v>111</v>
      </c>
      <c r="B71" s="45"/>
      <c r="C71" s="19"/>
      <c r="D71" s="22"/>
      <c r="E71" s="18" t="s">
        <v>125</v>
      </c>
      <c r="F71" s="24">
        <v>0</v>
      </c>
      <c r="G71" s="24">
        <v>0</v>
      </c>
      <c r="H71" s="24">
        <v>0</v>
      </c>
      <c r="I71" s="24">
        <v>10800</v>
      </c>
      <c r="J71" s="24">
        <v>0</v>
      </c>
      <c r="K71" s="41">
        <v>0</v>
      </c>
      <c r="L71" s="41">
        <v>0</v>
      </c>
    </row>
    <row r="72" spans="1:12" ht="16.5" customHeight="1">
      <c r="A72" s="39">
        <v>41</v>
      </c>
      <c r="B72" s="45"/>
      <c r="C72" s="19"/>
      <c r="D72" s="22"/>
      <c r="E72" s="18" t="s">
        <v>199</v>
      </c>
      <c r="F72" s="24">
        <v>0</v>
      </c>
      <c r="G72" s="24">
        <v>0</v>
      </c>
      <c r="H72" s="24">
        <v>0</v>
      </c>
      <c r="I72" s="24">
        <v>7765.13</v>
      </c>
      <c r="J72" s="24">
        <v>0</v>
      </c>
      <c r="K72" s="41">
        <v>0</v>
      </c>
      <c r="L72" s="41">
        <v>0</v>
      </c>
    </row>
    <row r="73" spans="1:12" ht="16.5" customHeight="1">
      <c r="A73" s="39"/>
      <c r="B73" s="45"/>
      <c r="C73" s="19"/>
      <c r="D73" s="22"/>
      <c r="E73" s="18" t="s">
        <v>206</v>
      </c>
      <c r="F73" s="24">
        <v>0</v>
      </c>
      <c r="G73" s="24">
        <v>0</v>
      </c>
      <c r="H73" s="24">
        <v>0</v>
      </c>
      <c r="I73" s="24">
        <v>900</v>
      </c>
      <c r="J73" s="24">
        <v>0</v>
      </c>
      <c r="K73" s="41">
        <v>0</v>
      </c>
      <c r="L73" s="41">
        <v>0</v>
      </c>
    </row>
    <row r="74" spans="1:12" ht="15" customHeight="1">
      <c r="A74" s="39">
        <v>41</v>
      </c>
      <c r="B74" s="45"/>
      <c r="C74" s="19"/>
      <c r="D74" s="22" t="s">
        <v>149</v>
      </c>
      <c r="E74" s="18" t="s">
        <v>103</v>
      </c>
      <c r="F74" s="24">
        <v>3941</v>
      </c>
      <c r="G74" s="24">
        <v>0</v>
      </c>
      <c r="H74" s="24">
        <v>0</v>
      </c>
      <c r="I74" s="24">
        <v>0</v>
      </c>
      <c r="J74" s="24">
        <v>0</v>
      </c>
      <c r="K74" s="41">
        <v>0</v>
      </c>
      <c r="L74" s="41">
        <v>0</v>
      </c>
    </row>
    <row r="75" spans="1:12" ht="12.75">
      <c r="A75" s="39"/>
      <c r="B75" s="45"/>
      <c r="C75" s="19"/>
      <c r="D75" s="52"/>
      <c r="E75" s="34" t="s">
        <v>115</v>
      </c>
      <c r="F75" s="23">
        <f aca="true" t="shared" si="5" ref="F75:K75">SUM(F76,F80)</f>
        <v>1606.27</v>
      </c>
      <c r="G75" s="23">
        <f>SUM(G77:G83)</f>
        <v>1951.64</v>
      </c>
      <c r="H75" s="23">
        <f>SUM(H76,H80)</f>
        <v>1547</v>
      </c>
      <c r="I75" s="23">
        <f>SUM(I76:I80)</f>
        <v>1582.52</v>
      </c>
      <c r="J75" s="23">
        <f t="shared" si="5"/>
        <v>1850</v>
      </c>
      <c r="K75" s="53">
        <f t="shared" si="5"/>
        <v>1850</v>
      </c>
      <c r="L75" s="53">
        <f>SUM(L76,L80)</f>
        <v>1850</v>
      </c>
    </row>
    <row r="76" spans="1:12" ht="12.75">
      <c r="A76" s="39"/>
      <c r="B76" s="45"/>
      <c r="C76" s="19"/>
      <c r="D76" s="22"/>
      <c r="E76" s="35" t="s">
        <v>116</v>
      </c>
      <c r="F76" s="55">
        <v>348.07</v>
      </c>
      <c r="G76" s="55"/>
      <c r="H76" s="55">
        <f>SUM(H77:H79)</f>
        <v>670</v>
      </c>
      <c r="I76" s="55">
        <f>SUM(I77:I79)</f>
        <v>430</v>
      </c>
      <c r="J76" s="55">
        <f>SUM(J77:J79)</f>
        <v>970</v>
      </c>
      <c r="K76" s="56">
        <f>SUM(K77:K79)</f>
        <v>970</v>
      </c>
      <c r="L76" s="56">
        <f>SUM(L77:L79)</f>
        <v>970</v>
      </c>
    </row>
    <row r="77" spans="1:12" ht="12.75">
      <c r="A77" s="40">
        <v>41</v>
      </c>
      <c r="B77" s="18"/>
      <c r="C77" s="19" t="s">
        <v>108</v>
      </c>
      <c r="D77" s="21">
        <v>632001</v>
      </c>
      <c r="E77" s="18" t="s">
        <v>183</v>
      </c>
      <c r="F77" s="24">
        <v>15.46</v>
      </c>
      <c r="G77" s="24">
        <v>442.93</v>
      </c>
      <c r="H77" s="24">
        <v>300</v>
      </c>
      <c r="I77" s="24">
        <v>90</v>
      </c>
      <c r="J77" s="24">
        <v>600</v>
      </c>
      <c r="K77" s="41">
        <v>600</v>
      </c>
      <c r="L77" s="41">
        <v>600</v>
      </c>
    </row>
    <row r="78" spans="1:12" ht="12.75">
      <c r="A78" s="40"/>
      <c r="B78" s="18"/>
      <c r="C78" s="19"/>
      <c r="D78" s="21" t="s">
        <v>77</v>
      </c>
      <c r="E78" s="18" t="s">
        <v>184</v>
      </c>
      <c r="F78" s="24">
        <v>154.61</v>
      </c>
      <c r="G78" s="24">
        <v>77.33</v>
      </c>
      <c r="H78" s="24">
        <v>250</v>
      </c>
      <c r="I78" s="24">
        <v>290</v>
      </c>
      <c r="J78" s="24">
        <v>250</v>
      </c>
      <c r="K78" s="41">
        <v>250</v>
      </c>
      <c r="L78" s="41">
        <v>250</v>
      </c>
    </row>
    <row r="79" spans="1:12" ht="15" customHeight="1">
      <c r="A79" s="40"/>
      <c r="B79" s="18"/>
      <c r="C79" s="19"/>
      <c r="D79" s="21">
        <v>637001</v>
      </c>
      <c r="E79" s="18" t="s">
        <v>118</v>
      </c>
      <c r="F79" s="24">
        <v>178</v>
      </c>
      <c r="G79" s="24">
        <v>15</v>
      </c>
      <c r="H79" s="24">
        <v>120</v>
      </c>
      <c r="I79" s="24">
        <v>50</v>
      </c>
      <c r="J79" s="24">
        <v>120</v>
      </c>
      <c r="K79" s="41">
        <v>120</v>
      </c>
      <c r="L79" s="41">
        <v>120</v>
      </c>
    </row>
    <row r="80" spans="1:12" ht="12.75">
      <c r="A80" s="40"/>
      <c r="B80" s="18"/>
      <c r="C80" s="19"/>
      <c r="D80" s="87"/>
      <c r="E80" s="34" t="s">
        <v>117</v>
      </c>
      <c r="F80" s="50">
        <v>1258.2</v>
      </c>
      <c r="G80" s="50">
        <v>708.19</v>
      </c>
      <c r="H80" s="50">
        <f>SUM(H81:H83)</f>
        <v>877</v>
      </c>
      <c r="I80" s="50">
        <f>SUM(I81:I83)</f>
        <v>722.52</v>
      </c>
      <c r="J80" s="50">
        <f>SUM(J81:J83)</f>
        <v>880</v>
      </c>
      <c r="K80" s="88">
        <f>SUM(K82:K83)</f>
        <v>880</v>
      </c>
      <c r="L80" s="88">
        <f>SUM(L82:L83)</f>
        <v>880</v>
      </c>
    </row>
    <row r="81" spans="1:12" ht="12.75">
      <c r="A81" s="40"/>
      <c r="B81" s="18"/>
      <c r="C81" s="19"/>
      <c r="D81" s="22">
        <v>633006</v>
      </c>
      <c r="E81" s="18" t="s">
        <v>90</v>
      </c>
      <c r="F81" s="24">
        <v>550.01</v>
      </c>
      <c r="G81" s="24">
        <v>0</v>
      </c>
      <c r="H81" s="24">
        <v>0</v>
      </c>
      <c r="I81" s="24">
        <v>0</v>
      </c>
      <c r="J81" s="24">
        <v>0</v>
      </c>
      <c r="K81" s="41">
        <v>0</v>
      </c>
      <c r="L81" s="41">
        <v>0</v>
      </c>
    </row>
    <row r="82" spans="1:12" ht="12.75">
      <c r="A82" s="40"/>
      <c r="B82" s="18"/>
      <c r="C82" s="19"/>
      <c r="D82" s="21">
        <v>634003</v>
      </c>
      <c r="E82" s="18" t="s">
        <v>60</v>
      </c>
      <c r="F82" s="24">
        <v>138.19</v>
      </c>
      <c r="G82" s="24">
        <v>138.19</v>
      </c>
      <c r="H82" s="24">
        <v>310</v>
      </c>
      <c r="I82" s="24">
        <v>150</v>
      </c>
      <c r="J82" s="24">
        <v>310</v>
      </c>
      <c r="K82" s="41">
        <v>310</v>
      </c>
      <c r="L82" s="41">
        <v>310</v>
      </c>
    </row>
    <row r="83" spans="1:12" ht="12.75">
      <c r="A83" s="40"/>
      <c r="B83" s="18"/>
      <c r="C83" s="19"/>
      <c r="D83" s="21">
        <v>641006</v>
      </c>
      <c r="E83" s="18" t="s">
        <v>61</v>
      </c>
      <c r="F83" s="24">
        <v>570</v>
      </c>
      <c r="G83" s="24">
        <v>570</v>
      </c>
      <c r="H83" s="24">
        <v>567</v>
      </c>
      <c r="I83" s="24">
        <v>572.52</v>
      </c>
      <c r="J83" s="24">
        <v>570</v>
      </c>
      <c r="K83" s="41">
        <v>570</v>
      </c>
      <c r="L83" s="41">
        <v>570</v>
      </c>
    </row>
    <row r="84" spans="1:12" ht="12.75">
      <c r="A84" s="40"/>
      <c r="B84" s="18"/>
      <c r="C84" s="19"/>
      <c r="D84" s="354" t="s">
        <v>121</v>
      </c>
      <c r="E84" s="355"/>
      <c r="F84" s="23">
        <f aca="true" t="shared" si="6" ref="F84:L84">SUM(F85)</f>
        <v>5819.39</v>
      </c>
      <c r="G84" s="23">
        <f>SUM(G85:G88)</f>
        <v>6192.96</v>
      </c>
      <c r="H84" s="23">
        <f t="shared" si="6"/>
        <v>6550</v>
      </c>
      <c r="I84" s="23">
        <f>SUM(I85)</f>
        <v>6508.5</v>
      </c>
      <c r="J84" s="23">
        <f t="shared" si="6"/>
        <v>7300</v>
      </c>
      <c r="K84" s="53">
        <f t="shared" si="6"/>
        <v>7300</v>
      </c>
      <c r="L84" s="53">
        <f t="shared" si="6"/>
        <v>7300</v>
      </c>
    </row>
    <row r="85" spans="1:12" ht="12.75">
      <c r="A85" s="40"/>
      <c r="B85" s="18"/>
      <c r="C85" s="19"/>
      <c r="D85" s="21"/>
      <c r="E85" s="35" t="s">
        <v>122</v>
      </c>
      <c r="F85" s="55">
        <v>5819.39</v>
      </c>
      <c r="G85" s="55"/>
      <c r="H85" s="55">
        <f>SUM(H86:H87)</f>
        <v>6550</v>
      </c>
      <c r="I85" s="55">
        <f>SUM(I86:I87)</f>
        <v>6508.5</v>
      </c>
      <c r="J85" s="55">
        <f>SUM(J86:J87)</f>
        <v>7300</v>
      </c>
      <c r="K85" s="56">
        <f>SUM(K86:K87)</f>
        <v>7300</v>
      </c>
      <c r="L85" s="56">
        <f>SUM(L86:L87)</f>
        <v>7300</v>
      </c>
    </row>
    <row r="86" spans="1:12" ht="12.75">
      <c r="A86" s="40">
        <v>41</v>
      </c>
      <c r="B86" s="18"/>
      <c r="C86" s="19" t="s">
        <v>136</v>
      </c>
      <c r="D86" s="21">
        <v>637004</v>
      </c>
      <c r="E86" s="18" t="s">
        <v>40</v>
      </c>
      <c r="F86" s="24">
        <v>5626.99</v>
      </c>
      <c r="G86" s="24">
        <v>5796.96</v>
      </c>
      <c r="H86" s="24">
        <v>6150</v>
      </c>
      <c r="I86" s="24">
        <v>6000</v>
      </c>
      <c r="J86" s="24">
        <v>6500</v>
      </c>
      <c r="K86" s="41">
        <v>6500</v>
      </c>
      <c r="L86" s="41">
        <v>6500</v>
      </c>
    </row>
    <row r="87" spans="1:12" ht="12.75">
      <c r="A87" s="40"/>
      <c r="B87" s="18"/>
      <c r="C87" s="19"/>
      <c r="D87" s="21">
        <v>633006</v>
      </c>
      <c r="E87" s="18" t="s">
        <v>173</v>
      </c>
      <c r="F87" s="24">
        <v>192.4</v>
      </c>
      <c r="G87" s="24">
        <v>396</v>
      </c>
      <c r="H87" s="24">
        <v>400</v>
      </c>
      <c r="I87" s="24">
        <v>508.5</v>
      </c>
      <c r="J87" s="24">
        <v>800</v>
      </c>
      <c r="K87" s="41">
        <v>800</v>
      </c>
      <c r="L87" s="41">
        <v>800</v>
      </c>
    </row>
    <row r="88" spans="1:12" ht="12.75">
      <c r="A88" s="40"/>
      <c r="B88" s="18"/>
      <c r="C88" s="19"/>
      <c r="D88" s="21"/>
      <c r="E88" s="18"/>
      <c r="F88" s="24"/>
      <c r="G88" s="24"/>
      <c r="H88" s="24"/>
      <c r="I88" s="101"/>
      <c r="J88" s="24"/>
      <c r="K88" s="41"/>
      <c r="L88" s="41"/>
    </row>
    <row r="89" spans="1:12" ht="12.75">
      <c r="A89" s="40"/>
      <c r="B89" s="18"/>
      <c r="C89" s="19"/>
      <c r="D89" s="354" t="s">
        <v>123</v>
      </c>
      <c r="E89" s="355"/>
      <c r="F89" s="23">
        <f aca="true" t="shared" si="7" ref="F89:K89">SUM(F91)</f>
        <v>310.16</v>
      </c>
      <c r="G89" s="23">
        <f>SUM(G91:G92)</f>
        <v>0</v>
      </c>
      <c r="H89" s="23">
        <f>SUM(H91)</f>
        <v>100</v>
      </c>
      <c r="I89" s="23">
        <f>SUM(I91)</f>
        <v>0</v>
      </c>
      <c r="J89" s="23">
        <f t="shared" si="7"/>
        <v>0</v>
      </c>
      <c r="K89" s="53">
        <f t="shared" si="7"/>
        <v>0</v>
      </c>
      <c r="L89" s="53">
        <f>SUM(L91)</f>
        <v>0</v>
      </c>
    </row>
    <row r="90" spans="1:12" ht="12.75">
      <c r="A90" s="40"/>
      <c r="B90" s="18"/>
      <c r="C90" s="19"/>
      <c r="D90" s="352" t="s">
        <v>124</v>
      </c>
      <c r="E90" s="353"/>
      <c r="F90" s="55">
        <v>310.16</v>
      </c>
      <c r="G90" s="55">
        <v>0</v>
      </c>
      <c r="H90" s="55">
        <f>SUM(H91)</f>
        <v>100</v>
      </c>
      <c r="I90" s="55">
        <f>SUM(I91)</f>
        <v>0</v>
      </c>
      <c r="J90" s="55">
        <f>SUM(J91)</f>
        <v>0</v>
      </c>
      <c r="K90" s="56">
        <f>SUM(K91)</f>
        <v>0</v>
      </c>
      <c r="L90" s="56">
        <f>SUM(L91)</f>
        <v>0</v>
      </c>
    </row>
    <row r="91" spans="1:12" ht="12.75">
      <c r="A91" s="40">
        <v>111</v>
      </c>
      <c r="B91" s="18"/>
      <c r="C91" s="19" t="s">
        <v>137</v>
      </c>
      <c r="D91" s="21">
        <v>633006</v>
      </c>
      <c r="E91" s="18" t="s">
        <v>92</v>
      </c>
      <c r="F91" s="24">
        <v>310.16</v>
      </c>
      <c r="G91" s="24">
        <v>0</v>
      </c>
      <c r="H91" s="24">
        <v>100</v>
      </c>
      <c r="I91" s="24">
        <v>0</v>
      </c>
      <c r="J91" s="24">
        <v>0</v>
      </c>
      <c r="K91" s="41">
        <v>0</v>
      </c>
      <c r="L91" s="41">
        <v>0</v>
      </c>
    </row>
    <row r="92" spans="1:12" ht="12.75">
      <c r="A92" s="40"/>
      <c r="B92" s="18"/>
      <c r="C92" s="19"/>
      <c r="D92" s="21"/>
      <c r="E92" s="18"/>
      <c r="F92" s="24"/>
      <c r="G92" s="24"/>
      <c r="H92" s="24"/>
      <c r="I92" s="24"/>
      <c r="J92" s="24"/>
      <c r="K92" s="41"/>
      <c r="L92" s="41"/>
    </row>
    <row r="93" spans="1:12" ht="12.75">
      <c r="A93" s="40"/>
      <c r="B93" s="18"/>
      <c r="C93" s="19"/>
      <c r="D93" s="354" t="s">
        <v>125</v>
      </c>
      <c r="E93" s="355"/>
      <c r="F93" s="23">
        <f aca="true" t="shared" si="8" ref="F93:L93">SUM(F94)</f>
        <v>1613.52</v>
      </c>
      <c r="G93" s="23">
        <f>SUM(G94:G97)</f>
        <v>1649.17</v>
      </c>
      <c r="H93" s="23">
        <f t="shared" si="8"/>
        <v>2300</v>
      </c>
      <c r="I93" s="23">
        <f>SUM(I95:I97)</f>
        <v>1560</v>
      </c>
      <c r="J93" s="23">
        <f t="shared" si="8"/>
        <v>2500</v>
      </c>
      <c r="K93" s="53">
        <f t="shared" si="8"/>
        <v>2500</v>
      </c>
      <c r="L93" s="53">
        <f t="shared" si="8"/>
        <v>2500</v>
      </c>
    </row>
    <row r="94" spans="1:12" ht="12.75">
      <c r="A94" s="40"/>
      <c r="B94" s="18"/>
      <c r="C94" s="19"/>
      <c r="D94" s="352" t="s">
        <v>117</v>
      </c>
      <c r="E94" s="353"/>
      <c r="F94" s="55">
        <v>1613.52</v>
      </c>
      <c r="G94" s="55"/>
      <c r="H94" s="55">
        <f>SUM(H95:H96)</f>
        <v>2300</v>
      </c>
      <c r="I94" s="55">
        <f>SUM(I95:I96)</f>
        <v>1560</v>
      </c>
      <c r="J94" s="55">
        <f>SUM(J95:J96)</f>
        <v>2500</v>
      </c>
      <c r="K94" s="56">
        <f>SUM(K95:K96)</f>
        <v>2500</v>
      </c>
      <c r="L94" s="56">
        <f>SUM(L95:L96)</f>
        <v>2500</v>
      </c>
    </row>
    <row r="95" spans="1:12" ht="12.75">
      <c r="A95" s="40">
        <v>41</v>
      </c>
      <c r="B95" s="18"/>
      <c r="C95" s="19" t="s">
        <v>138</v>
      </c>
      <c r="D95" s="21">
        <v>632001</v>
      </c>
      <c r="E95" s="18" t="s">
        <v>39</v>
      </c>
      <c r="F95" s="24">
        <v>1573.52</v>
      </c>
      <c r="G95" s="24">
        <v>1649.17</v>
      </c>
      <c r="H95" s="24">
        <v>2300</v>
      </c>
      <c r="I95" s="24">
        <v>1560</v>
      </c>
      <c r="J95" s="24">
        <v>2500</v>
      </c>
      <c r="K95" s="41">
        <v>2500</v>
      </c>
      <c r="L95" s="41">
        <v>2500</v>
      </c>
    </row>
    <row r="96" spans="1:12" ht="12.75">
      <c r="A96" s="40"/>
      <c r="B96" s="18"/>
      <c r="C96" s="19"/>
      <c r="D96" s="21">
        <v>637027</v>
      </c>
      <c r="E96" s="18" t="s">
        <v>62</v>
      </c>
      <c r="F96" s="24">
        <v>40</v>
      </c>
      <c r="G96" s="24">
        <v>0</v>
      </c>
      <c r="H96" s="24">
        <v>0</v>
      </c>
      <c r="I96" s="24">
        <v>0</v>
      </c>
      <c r="J96" s="24">
        <v>0</v>
      </c>
      <c r="K96" s="41">
        <v>0</v>
      </c>
      <c r="L96" s="41">
        <v>0</v>
      </c>
    </row>
    <row r="97" spans="1:12" ht="12.75">
      <c r="A97" s="40"/>
      <c r="B97" s="18"/>
      <c r="C97" s="19"/>
      <c r="D97" s="21"/>
      <c r="E97" s="18"/>
      <c r="F97" s="24"/>
      <c r="G97" s="24"/>
      <c r="H97" s="24"/>
      <c r="I97" s="24"/>
      <c r="J97" s="24"/>
      <c r="K97" s="41"/>
      <c r="L97" s="41"/>
    </row>
    <row r="98" spans="1:12" ht="12.75">
      <c r="A98" s="40"/>
      <c r="B98" s="18"/>
      <c r="C98" s="19"/>
      <c r="D98" s="354" t="s">
        <v>126</v>
      </c>
      <c r="E98" s="355"/>
      <c r="F98" s="23">
        <f aca="true" t="shared" si="9" ref="F98:L98">SUM(F99)</f>
        <v>1973.49</v>
      </c>
      <c r="G98" s="23">
        <f>SUM(G99:G103)</f>
        <v>2213.16</v>
      </c>
      <c r="H98" s="23">
        <f t="shared" si="9"/>
        <v>2400</v>
      </c>
      <c r="I98" s="23">
        <f>SUM(I99:I103)</f>
        <v>3062</v>
      </c>
      <c r="J98" s="23">
        <f t="shared" si="9"/>
        <v>2600</v>
      </c>
      <c r="K98" s="53">
        <f t="shared" si="9"/>
        <v>2600</v>
      </c>
      <c r="L98" s="53">
        <f t="shared" si="9"/>
        <v>2600</v>
      </c>
    </row>
    <row r="99" spans="1:12" ht="12.75">
      <c r="A99" s="40"/>
      <c r="B99" s="18"/>
      <c r="C99" s="19"/>
      <c r="D99" s="352" t="s">
        <v>127</v>
      </c>
      <c r="E99" s="353"/>
      <c r="F99" s="55">
        <v>1973.49</v>
      </c>
      <c r="G99" s="55">
        <v>0</v>
      </c>
      <c r="H99" s="55">
        <f>SUM(H100:H102)</f>
        <v>2400</v>
      </c>
      <c r="I99" s="55">
        <v>0</v>
      </c>
      <c r="J99" s="55">
        <f>SUM(J100:J102)</f>
        <v>2600</v>
      </c>
      <c r="K99" s="56">
        <f>SUM(K100:K102)</f>
        <v>2600</v>
      </c>
      <c r="L99" s="56">
        <f>SUM(L100:L102)</f>
        <v>2600</v>
      </c>
    </row>
    <row r="100" spans="1:12" ht="12.75">
      <c r="A100" s="40">
        <v>41</v>
      </c>
      <c r="B100" s="18"/>
      <c r="C100" s="19" t="s">
        <v>110</v>
      </c>
      <c r="D100" s="21" t="s">
        <v>63</v>
      </c>
      <c r="E100" s="18" t="s">
        <v>185</v>
      </c>
      <c r="F100" s="24">
        <v>343.02</v>
      </c>
      <c r="G100" s="24">
        <v>343.54</v>
      </c>
      <c r="H100" s="24">
        <v>500</v>
      </c>
      <c r="I100" s="24">
        <v>612</v>
      </c>
      <c r="J100" s="24">
        <v>550</v>
      </c>
      <c r="K100" s="41">
        <v>550</v>
      </c>
      <c r="L100" s="41">
        <v>550</v>
      </c>
    </row>
    <row r="101" spans="1:12" ht="12.75">
      <c r="A101" s="40"/>
      <c r="B101" s="18"/>
      <c r="C101" s="19"/>
      <c r="D101" s="21" t="s">
        <v>64</v>
      </c>
      <c r="E101" s="18" t="s">
        <v>186</v>
      </c>
      <c r="F101" s="24">
        <v>130.47</v>
      </c>
      <c r="G101" s="24">
        <v>369.62</v>
      </c>
      <c r="H101" s="24">
        <v>400</v>
      </c>
      <c r="I101" s="24">
        <v>450</v>
      </c>
      <c r="J101" s="24">
        <v>550</v>
      </c>
      <c r="K101" s="41">
        <v>550</v>
      </c>
      <c r="L101" s="41">
        <v>550</v>
      </c>
    </row>
    <row r="102" spans="1:12" ht="12.75">
      <c r="A102" s="40"/>
      <c r="B102" s="18"/>
      <c r="C102" s="19"/>
      <c r="D102" s="21">
        <v>641006</v>
      </c>
      <c r="E102" s="18" t="s">
        <v>187</v>
      </c>
      <c r="F102" s="24">
        <v>1500</v>
      </c>
      <c r="G102" s="24">
        <v>1500</v>
      </c>
      <c r="H102" s="24">
        <v>1500</v>
      </c>
      <c r="I102" s="24">
        <v>2000</v>
      </c>
      <c r="J102" s="24">
        <v>1500</v>
      </c>
      <c r="K102" s="41">
        <v>1500</v>
      </c>
      <c r="L102" s="41">
        <v>1500</v>
      </c>
    </row>
    <row r="103" spans="1:12" ht="12.75">
      <c r="A103" s="40"/>
      <c r="B103" s="18"/>
      <c r="C103" s="19"/>
      <c r="D103" s="31"/>
      <c r="E103" s="18"/>
      <c r="F103" s="24"/>
      <c r="G103" s="24"/>
      <c r="H103" s="24"/>
      <c r="I103" s="24"/>
      <c r="J103" s="24"/>
      <c r="K103" s="41"/>
      <c r="L103" s="41"/>
    </row>
    <row r="104" spans="1:12" ht="12.75">
      <c r="A104" s="40"/>
      <c r="B104" s="18"/>
      <c r="C104" s="19"/>
      <c r="D104" s="354" t="s">
        <v>128</v>
      </c>
      <c r="E104" s="355"/>
      <c r="F104" s="23">
        <f aca="true" t="shared" si="10" ref="F104:K104">SUM(F105,F108,F115)</f>
        <v>3719.62</v>
      </c>
      <c r="G104" s="23">
        <f>SUM(G105:G106)</f>
        <v>1702.94</v>
      </c>
      <c r="H104" s="23">
        <f>SUM(H105,H108,H115)</f>
        <v>6625</v>
      </c>
      <c r="I104" s="23">
        <f>SUM(I105,I108,I115)</f>
        <v>8026</v>
      </c>
      <c r="J104" s="23">
        <f t="shared" si="10"/>
        <v>10100</v>
      </c>
      <c r="K104" s="53">
        <f t="shared" si="10"/>
        <v>10100</v>
      </c>
      <c r="L104" s="53">
        <f>SUM(L105,L108,L115)</f>
        <v>10100</v>
      </c>
    </row>
    <row r="105" spans="1:12" ht="12.75">
      <c r="A105" s="40"/>
      <c r="B105" s="18"/>
      <c r="C105" s="19"/>
      <c r="D105" s="352" t="s">
        <v>129</v>
      </c>
      <c r="E105" s="353"/>
      <c r="F105" s="55">
        <v>1351.91</v>
      </c>
      <c r="G105" s="55">
        <v>0</v>
      </c>
      <c r="H105" s="55">
        <f>SUM(H106)</f>
        <v>2100</v>
      </c>
      <c r="I105" s="55">
        <f>I106</f>
        <v>2100</v>
      </c>
      <c r="J105" s="55">
        <f>SUM(J106)</f>
        <v>2100</v>
      </c>
      <c r="K105" s="56">
        <f>SUM(K106)</f>
        <v>2100</v>
      </c>
      <c r="L105" s="56">
        <f>SUM(L106)</f>
        <v>2100</v>
      </c>
    </row>
    <row r="106" spans="1:12" ht="12.75">
      <c r="A106" s="40">
        <v>41</v>
      </c>
      <c r="B106" s="18"/>
      <c r="C106" s="19" t="s">
        <v>65</v>
      </c>
      <c r="D106" s="21">
        <v>637005</v>
      </c>
      <c r="E106" s="18" t="s">
        <v>41</v>
      </c>
      <c r="F106" s="24">
        <v>1351.91</v>
      </c>
      <c r="G106" s="24">
        <v>1702.94</v>
      </c>
      <c r="H106" s="24">
        <v>2100</v>
      </c>
      <c r="I106" s="24">
        <v>2100</v>
      </c>
      <c r="J106" s="24">
        <v>2100</v>
      </c>
      <c r="K106" s="41">
        <v>2100</v>
      </c>
      <c r="L106" s="41">
        <v>2100</v>
      </c>
    </row>
    <row r="107" spans="1:12" ht="12.75">
      <c r="A107" s="40"/>
      <c r="B107" s="18"/>
      <c r="C107" s="89"/>
      <c r="D107" s="21"/>
      <c r="E107" s="18"/>
      <c r="F107" s="24"/>
      <c r="G107" s="24"/>
      <c r="H107" s="24"/>
      <c r="I107" s="24"/>
      <c r="J107" s="24"/>
      <c r="K107" s="41"/>
      <c r="L107" s="41"/>
    </row>
    <row r="108" spans="1:12" ht="12.75">
      <c r="A108" s="40"/>
      <c r="B108" s="18"/>
      <c r="C108" s="89">
        <v>820</v>
      </c>
      <c r="D108" s="356" t="s">
        <v>117</v>
      </c>
      <c r="E108" s="357"/>
      <c r="F108" s="59">
        <v>2367.71</v>
      </c>
      <c r="G108" s="59">
        <f>SUM(G109:G118)</f>
        <v>4249.23</v>
      </c>
      <c r="H108" s="59">
        <f>SUM(H109:H114)</f>
        <v>4495</v>
      </c>
      <c r="I108" s="59">
        <f>SUM(I109:I118)</f>
        <v>5926</v>
      </c>
      <c r="J108" s="59">
        <f>SUM(J109:J114)</f>
        <v>7970</v>
      </c>
      <c r="K108" s="60">
        <f>SUM(K109:K114)</f>
        <v>7970</v>
      </c>
      <c r="L108" s="60">
        <f>SUM(L109:L114)</f>
        <v>7970</v>
      </c>
    </row>
    <row r="109" spans="1:12" ht="12.75">
      <c r="A109" s="40"/>
      <c r="B109" s="18"/>
      <c r="C109" s="89"/>
      <c r="D109" s="21">
        <v>632001</v>
      </c>
      <c r="E109" s="18" t="s">
        <v>188</v>
      </c>
      <c r="F109" s="24">
        <v>1119.33</v>
      </c>
      <c r="G109" s="24">
        <v>2221.42</v>
      </c>
      <c r="H109" s="24">
        <v>2600</v>
      </c>
      <c r="I109" s="24">
        <v>2916</v>
      </c>
      <c r="J109" s="24">
        <v>2600</v>
      </c>
      <c r="K109" s="41">
        <v>2600</v>
      </c>
      <c r="L109" s="41">
        <v>2600</v>
      </c>
    </row>
    <row r="110" spans="1:12" ht="12.75">
      <c r="A110" s="40"/>
      <c r="B110" s="18"/>
      <c r="C110" s="89"/>
      <c r="D110" s="21">
        <v>632002</v>
      </c>
      <c r="E110" s="18" t="s">
        <v>66</v>
      </c>
      <c r="F110" s="24">
        <v>340.92</v>
      </c>
      <c r="G110" s="24">
        <v>143.89</v>
      </c>
      <c r="H110" s="24">
        <v>300</v>
      </c>
      <c r="I110" s="24">
        <v>150</v>
      </c>
      <c r="J110" s="24">
        <v>300</v>
      </c>
      <c r="K110" s="41">
        <v>300</v>
      </c>
      <c r="L110" s="41">
        <v>300</v>
      </c>
    </row>
    <row r="111" spans="1:12" ht="12.75">
      <c r="A111" s="40"/>
      <c r="B111" s="18"/>
      <c r="C111" s="89"/>
      <c r="D111" s="21">
        <v>634002</v>
      </c>
      <c r="E111" s="18" t="s">
        <v>67</v>
      </c>
      <c r="F111" s="24">
        <v>380.01</v>
      </c>
      <c r="G111" s="24">
        <v>1825.02</v>
      </c>
      <c r="H111" s="24">
        <v>1240</v>
      </c>
      <c r="I111" s="24">
        <v>2200</v>
      </c>
      <c r="J111" s="24">
        <v>4200</v>
      </c>
      <c r="K111" s="41">
        <v>4200</v>
      </c>
      <c r="L111" s="41">
        <v>4200</v>
      </c>
    </row>
    <row r="112" spans="1:12" ht="12.75">
      <c r="A112" s="40"/>
      <c r="B112" s="18"/>
      <c r="C112" s="19"/>
      <c r="D112" s="21">
        <v>635007</v>
      </c>
      <c r="E112" s="18" t="s">
        <v>83</v>
      </c>
      <c r="F112" s="24">
        <v>56.92</v>
      </c>
      <c r="G112" s="24"/>
      <c r="H112" s="24">
        <v>300</v>
      </c>
      <c r="I112" s="24">
        <v>500</v>
      </c>
      <c r="J112" s="24">
        <v>800</v>
      </c>
      <c r="K112" s="41">
        <v>800</v>
      </c>
      <c r="L112" s="41">
        <v>800</v>
      </c>
    </row>
    <row r="113" spans="1:12" ht="12.75">
      <c r="A113" s="40"/>
      <c r="B113" s="18"/>
      <c r="C113" s="19"/>
      <c r="D113" s="21">
        <v>637027</v>
      </c>
      <c r="E113" s="18" t="s">
        <v>68</v>
      </c>
      <c r="F113" s="24">
        <v>35</v>
      </c>
      <c r="G113" s="24">
        <v>0</v>
      </c>
      <c r="H113" s="24">
        <v>0</v>
      </c>
      <c r="I113" s="24">
        <v>0</v>
      </c>
      <c r="J113" s="24">
        <v>0</v>
      </c>
      <c r="K113" s="41">
        <v>0</v>
      </c>
      <c r="L113" s="41">
        <v>0</v>
      </c>
    </row>
    <row r="114" spans="1:12" ht="15" customHeight="1">
      <c r="A114" s="40"/>
      <c r="B114" s="18"/>
      <c r="C114" s="19"/>
      <c r="D114" s="21">
        <v>632003</v>
      </c>
      <c r="E114" s="18" t="s">
        <v>119</v>
      </c>
      <c r="F114" s="24">
        <v>435.53</v>
      </c>
      <c r="G114" s="24">
        <v>58.9</v>
      </c>
      <c r="H114" s="24">
        <v>55</v>
      </c>
      <c r="I114" s="24">
        <v>160</v>
      </c>
      <c r="J114" s="24">
        <v>70</v>
      </c>
      <c r="K114" s="41">
        <v>70</v>
      </c>
      <c r="L114" s="41">
        <v>70</v>
      </c>
    </row>
    <row r="115" spans="1:12" ht="12.75">
      <c r="A115" s="40"/>
      <c r="B115" s="18"/>
      <c r="C115" s="19"/>
      <c r="D115" s="352" t="s">
        <v>159</v>
      </c>
      <c r="E115" s="353"/>
      <c r="F115" s="55">
        <v>0</v>
      </c>
      <c r="G115" s="55">
        <v>0</v>
      </c>
      <c r="H115" s="55">
        <f>SUM(H116:H117)</f>
        <v>30</v>
      </c>
      <c r="I115" s="55">
        <v>0</v>
      </c>
      <c r="J115" s="55">
        <f>SUM(J116:J117)</f>
        <v>30</v>
      </c>
      <c r="K115" s="56">
        <f>SUM(K116:K117)</f>
        <v>30</v>
      </c>
      <c r="L115" s="56">
        <f>SUM(L116:L117)</f>
        <v>30</v>
      </c>
    </row>
    <row r="116" spans="1:12" ht="12.75">
      <c r="A116" s="40"/>
      <c r="B116" s="18"/>
      <c r="C116" s="19" t="s">
        <v>139</v>
      </c>
      <c r="D116" s="21">
        <v>633009</v>
      </c>
      <c r="E116" s="18" t="s">
        <v>69</v>
      </c>
      <c r="F116" s="24">
        <v>0</v>
      </c>
      <c r="G116" s="24">
        <v>0</v>
      </c>
      <c r="H116" s="24">
        <v>30</v>
      </c>
      <c r="I116" s="24">
        <v>0</v>
      </c>
      <c r="J116" s="24">
        <v>30</v>
      </c>
      <c r="K116" s="41">
        <v>30</v>
      </c>
      <c r="L116" s="41">
        <v>30</v>
      </c>
    </row>
    <row r="117" spans="1:12" ht="12.75">
      <c r="A117" s="40"/>
      <c r="B117" s="18"/>
      <c r="C117" s="19"/>
      <c r="D117" s="21">
        <v>635008</v>
      </c>
      <c r="E117" s="18" t="s">
        <v>70</v>
      </c>
      <c r="F117" s="24">
        <v>0</v>
      </c>
      <c r="G117" s="24">
        <v>0</v>
      </c>
      <c r="H117" s="24">
        <v>0</v>
      </c>
      <c r="I117" s="24">
        <v>0</v>
      </c>
      <c r="J117" s="24">
        <v>0</v>
      </c>
      <c r="K117" s="41">
        <v>0</v>
      </c>
      <c r="L117" s="41">
        <v>0</v>
      </c>
    </row>
    <row r="118" spans="1:12" ht="12.75">
      <c r="A118" s="40"/>
      <c r="B118" s="18"/>
      <c r="C118" s="19"/>
      <c r="D118" s="21"/>
      <c r="E118" s="18"/>
      <c r="F118" s="24"/>
      <c r="G118" s="24"/>
      <c r="H118" s="24"/>
      <c r="I118" s="24"/>
      <c r="J118" s="24"/>
      <c r="K118" s="41"/>
      <c r="L118" s="41"/>
    </row>
    <row r="119" spans="1:12" ht="12.75">
      <c r="A119" s="40"/>
      <c r="B119" s="18"/>
      <c r="C119" s="19"/>
      <c r="D119" s="354" t="s">
        <v>130</v>
      </c>
      <c r="E119" s="355"/>
      <c r="F119" s="23">
        <f aca="true" t="shared" si="11" ref="F119:K119">SUM(F121,F122)</f>
        <v>210.09</v>
      </c>
      <c r="G119" s="23">
        <f>SUM(G121,G122)</f>
        <v>412.34000000000003</v>
      </c>
      <c r="H119" s="23">
        <f>SUM(H121,H122)</f>
        <v>530</v>
      </c>
      <c r="I119" s="23">
        <f>SUM(I121,I122)</f>
        <v>1190</v>
      </c>
      <c r="J119" s="23">
        <f t="shared" si="11"/>
        <v>627</v>
      </c>
      <c r="K119" s="53">
        <f t="shared" si="11"/>
        <v>627</v>
      </c>
      <c r="L119" s="53">
        <f>SUM(L121,L122)</f>
        <v>627</v>
      </c>
    </row>
    <row r="120" spans="1:12" ht="12.75">
      <c r="A120" s="40">
        <v>41</v>
      </c>
      <c r="B120" s="18"/>
      <c r="C120" s="19"/>
      <c r="D120" s="352" t="s">
        <v>127</v>
      </c>
      <c r="E120" s="353"/>
      <c r="F120" s="24"/>
      <c r="G120" s="24"/>
      <c r="H120" s="24"/>
      <c r="I120" s="24"/>
      <c r="J120" s="24"/>
      <c r="K120" s="41"/>
      <c r="L120" s="41"/>
    </row>
    <row r="121" spans="1:12" ht="12.75">
      <c r="A121" s="40"/>
      <c r="B121" s="18"/>
      <c r="C121" s="19" t="s">
        <v>140</v>
      </c>
      <c r="D121" s="21">
        <v>632001</v>
      </c>
      <c r="E121" s="18" t="s">
        <v>74</v>
      </c>
      <c r="F121" s="24">
        <v>188.29</v>
      </c>
      <c r="G121" s="24">
        <v>279.16</v>
      </c>
      <c r="H121" s="24">
        <v>230</v>
      </c>
      <c r="I121" s="24">
        <v>290</v>
      </c>
      <c r="J121" s="24">
        <v>327</v>
      </c>
      <c r="K121" s="41">
        <v>327</v>
      </c>
      <c r="L121" s="41">
        <v>327</v>
      </c>
    </row>
    <row r="122" spans="1:16" ht="12.75">
      <c r="A122" s="40"/>
      <c r="B122" s="18"/>
      <c r="C122" s="19"/>
      <c r="D122" s="22">
        <v>634002</v>
      </c>
      <c r="E122" s="18" t="s">
        <v>43</v>
      </c>
      <c r="F122" s="24">
        <v>21.8</v>
      </c>
      <c r="G122" s="24">
        <v>133.18</v>
      </c>
      <c r="H122" s="24">
        <v>300</v>
      </c>
      <c r="I122" s="90">
        <v>900</v>
      </c>
      <c r="J122" s="24">
        <v>300</v>
      </c>
      <c r="K122" s="41">
        <v>300</v>
      </c>
      <c r="L122" s="41">
        <v>300</v>
      </c>
      <c r="N122" s="91"/>
      <c r="O122" s="91"/>
      <c r="P122" s="91"/>
    </row>
    <row r="123" spans="1:12" ht="12.75">
      <c r="A123" s="40"/>
      <c r="B123" s="18"/>
      <c r="C123" s="19"/>
      <c r="D123" s="21"/>
      <c r="E123" s="18"/>
      <c r="F123" s="24"/>
      <c r="G123" s="24"/>
      <c r="H123" s="24"/>
      <c r="I123" s="24"/>
      <c r="J123" s="24"/>
      <c r="K123" s="41"/>
      <c r="L123" s="41"/>
    </row>
    <row r="124" spans="1:12" ht="12.75">
      <c r="A124" s="40"/>
      <c r="B124" s="18"/>
      <c r="C124" s="19"/>
      <c r="D124" s="354" t="s">
        <v>131</v>
      </c>
      <c r="E124" s="355"/>
      <c r="F124" s="23">
        <f aca="true" t="shared" si="12" ref="F124:L124">SUM(F125)</f>
        <v>2213.79</v>
      </c>
      <c r="G124" s="23">
        <f>SUM(G125:G128)</f>
        <v>5988.08</v>
      </c>
      <c r="H124" s="23">
        <f t="shared" si="12"/>
        <v>160</v>
      </c>
      <c r="I124" s="23">
        <f>SUM(I125:I129)</f>
        <v>7080</v>
      </c>
      <c r="J124" s="23">
        <f t="shared" si="12"/>
        <v>163</v>
      </c>
      <c r="K124" s="53">
        <f t="shared" si="12"/>
        <v>163</v>
      </c>
      <c r="L124" s="53">
        <f t="shared" si="12"/>
        <v>163</v>
      </c>
    </row>
    <row r="125" spans="1:12" ht="12.75">
      <c r="A125" s="40"/>
      <c r="B125" s="18"/>
      <c r="C125" s="19"/>
      <c r="D125" s="352" t="s">
        <v>132</v>
      </c>
      <c r="E125" s="353"/>
      <c r="F125" s="55">
        <v>2213.79</v>
      </c>
      <c r="G125" s="55"/>
      <c r="H125" s="55">
        <f>SUM(H126,H127,H128,H129)</f>
        <v>160</v>
      </c>
      <c r="I125" s="55">
        <v>0</v>
      </c>
      <c r="J125" s="55">
        <f>SUM(J126,J127,J128,J129)</f>
        <v>163</v>
      </c>
      <c r="K125" s="56">
        <f>SUM(K126,K127,K128,K129)</f>
        <v>163</v>
      </c>
      <c r="L125" s="56">
        <f>SUM(L126,L127,L128,L129)</f>
        <v>163</v>
      </c>
    </row>
    <row r="126" spans="1:12" ht="19.5" customHeight="1">
      <c r="A126" s="40" t="s">
        <v>87</v>
      </c>
      <c r="B126" s="18"/>
      <c r="C126" s="19" t="s">
        <v>107</v>
      </c>
      <c r="D126" s="21">
        <v>633006</v>
      </c>
      <c r="E126" s="18" t="s">
        <v>147</v>
      </c>
      <c r="F126" s="24">
        <v>77.46</v>
      </c>
      <c r="G126" s="24">
        <v>170.6</v>
      </c>
      <c r="H126" s="24">
        <v>130</v>
      </c>
      <c r="I126" s="24">
        <v>0</v>
      </c>
      <c r="J126" s="24">
        <v>130</v>
      </c>
      <c r="K126" s="41">
        <v>130</v>
      </c>
      <c r="L126" s="41">
        <v>130</v>
      </c>
    </row>
    <row r="127" spans="1:12" ht="12.75">
      <c r="A127" s="40"/>
      <c r="B127" s="18"/>
      <c r="C127" s="19" t="s">
        <v>16</v>
      </c>
      <c r="D127" s="21">
        <v>633006</v>
      </c>
      <c r="E127" s="18" t="s">
        <v>148</v>
      </c>
      <c r="F127" s="24">
        <v>17.25</v>
      </c>
      <c r="G127" s="24">
        <v>46.2</v>
      </c>
      <c r="H127" s="24">
        <v>30</v>
      </c>
      <c r="I127" s="24">
        <v>1830</v>
      </c>
      <c r="J127" s="24">
        <v>33</v>
      </c>
      <c r="K127" s="41">
        <v>33</v>
      </c>
      <c r="L127" s="41">
        <v>33</v>
      </c>
    </row>
    <row r="128" spans="1:12" ht="12.75">
      <c r="A128" s="40"/>
      <c r="B128" s="18"/>
      <c r="C128" s="19"/>
      <c r="D128" s="21">
        <v>611</v>
      </c>
      <c r="E128" s="18" t="s">
        <v>20</v>
      </c>
      <c r="F128" s="24">
        <v>2119.08</v>
      </c>
      <c r="G128" s="24">
        <v>5771.28</v>
      </c>
      <c r="H128" s="24">
        <v>0</v>
      </c>
      <c r="I128" s="24">
        <v>5250</v>
      </c>
      <c r="J128" s="24">
        <v>0</v>
      </c>
      <c r="K128" s="41">
        <v>0</v>
      </c>
      <c r="L128" s="41">
        <v>0</v>
      </c>
    </row>
    <row r="129" spans="1:12" ht="15" customHeight="1">
      <c r="A129" s="40"/>
      <c r="B129" s="18"/>
      <c r="C129" s="19"/>
      <c r="D129" s="21"/>
      <c r="E129" s="18"/>
      <c r="F129" s="24"/>
      <c r="G129" s="24"/>
      <c r="H129" s="24"/>
      <c r="I129" s="24"/>
      <c r="J129" s="24"/>
      <c r="K129" s="41"/>
      <c r="L129" s="41"/>
    </row>
    <row r="130" spans="1:12" ht="12.75">
      <c r="A130" s="40"/>
      <c r="B130" s="18"/>
      <c r="C130" s="19"/>
      <c r="D130" s="354" t="s">
        <v>133</v>
      </c>
      <c r="E130" s="355"/>
      <c r="F130" s="23">
        <f>SUM(F131:F140)</f>
        <v>497.28000000000003</v>
      </c>
      <c r="G130" s="23">
        <f>SUM(G131:G140)</f>
        <v>795.2199999999999</v>
      </c>
      <c r="H130" s="23">
        <f>SUM(H131,H132)</f>
        <v>600</v>
      </c>
      <c r="I130" s="23">
        <f>SUM(I131:I140)</f>
        <v>811</v>
      </c>
      <c r="J130" s="23">
        <f>SUM(J131,J132)</f>
        <v>600</v>
      </c>
      <c r="K130" s="53">
        <f>SUM(K131,K132)</f>
        <v>600</v>
      </c>
      <c r="L130" s="53">
        <f>SUM(L131,L132)</f>
        <v>600</v>
      </c>
    </row>
    <row r="131" spans="1:12" ht="12.75">
      <c r="A131" s="40">
        <v>111</v>
      </c>
      <c r="B131" s="18"/>
      <c r="C131" s="19" t="s">
        <v>109</v>
      </c>
      <c r="D131" s="22">
        <v>633006</v>
      </c>
      <c r="E131" s="18" t="s">
        <v>78</v>
      </c>
      <c r="F131" s="24">
        <v>52.28</v>
      </c>
      <c r="G131" s="24">
        <v>129.6</v>
      </c>
      <c r="H131" s="24">
        <v>300</v>
      </c>
      <c r="I131" s="24">
        <v>100</v>
      </c>
      <c r="J131" s="24">
        <v>300</v>
      </c>
      <c r="K131" s="41">
        <v>300</v>
      </c>
      <c r="L131" s="41">
        <v>300</v>
      </c>
    </row>
    <row r="132" spans="1:12" ht="12.75">
      <c r="A132" s="40"/>
      <c r="B132" s="18"/>
      <c r="C132" s="19"/>
      <c r="D132" s="22">
        <v>637027</v>
      </c>
      <c r="E132" s="18" t="s">
        <v>80</v>
      </c>
      <c r="F132" s="24">
        <v>249.3</v>
      </c>
      <c r="G132" s="24">
        <v>372.96</v>
      </c>
      <c r="H132" s="24">
        <v>300</v>
      </c>
      <c r="I132" s="24">
        <v>100</v>
      </c>
      <c r="J132" s="24">
        <v>300</v>
      </c>
      <c r="K132" s="41">
        <v>300</v>
      </c>
      <c r="L132" s="41">
        <v>300</v>
      </c>
    </row>
    <row r="133" spans="1:12" ht="12.75">
      <c r="A133" s="40"/>
      <c r="B133" s="18"/>
      <c r="C133" s="19"/>
      <c r="D133" s="22">
        <v>632003</v>
      </c>
      <c r="E133" s="18" t="s">
        <v>94</v>
      </c>
      <c r="F133" s="24">
        <v>0</v>
      </c>
      <c r="G133" s="24">
        <v>5</v>
      </c>
      <c r="H133" s="24">
        <v>0</v>
      </c>
      <c r="I133" s="24">
        <v>5</v>
      </c>
      <c r="J133" s="24">
        <v>0</v>
      </c>
      <c r="K133" s="41">
        <v>0</v>
      </c>
      <c r="L133" s="41">
        <v>0</v>
      </c>
    </row>
    <row r="134" spans="1:12" ht="12.75">
      <c r="A134" s="40"/>
      <c r="B134" s="18"/>
      <c r="C134" s="19"/>
      <c r="D134" s="22">
        <v>633015</v>
      </c>
      <c r="E134" s="18" t="s">
        <v>95</v>
      </c>
      <c r="F134" s="24">
        <v>10</v>
      </c>
      <c r="G134" s="24">
        <v>0</v>
      </c>
      <c r="H134" s="24">
        <v>0</v>
      </c>
      <c r="I134" s="24">
        <v>0</v>
      </c>
      <c r="J134" s="24">
        <v>0</v>
      </c>
      <c r="K134" s="41">
        <v>0</v>
      </c>
      <c r="L134" s="41">
        <v>0</v>
      </c>
    </row>
    <row r="135" spans="1:12" ht="12.75">
      <c r="A135" s="40"/>
      <c r="B135" s="18"/>
      <c r="C135" s="19"/>
      <c r="D135" s="22">
        <v>633016</v>
      </c>
      <c r="E135" s="18" t="s">
        <v>96</v>
      </c>
      <c r="F135" s="24">
        <v>10</v>
      </c>
      <c r="G135" s="24">
        <v>23.76</v>
      </c>
      <c r="H135" s="24">
        <v>0</v>
      </c>
      <c r="I135" s="24">
        <v>50</v>
      </c>
      <c r="J135" s="24">
        <v>0</v>
      </c>
      <c r="K135" s="41">
        <v>0</v>
      </c>
      <c r="L135" s="41">
        <v>0</v>
      </c>
    </row>
    <row r="136" spans="1:12" ht="12.75">
      <c r="A136" s="40"/>
      <c r="B136" s="18"/>
      <c r="C136" s="19"/>
      <c r="D136" s="22">
        <v>635006</v>
      </c>
      <c r="E136" s="18" t="s">
        <v>97</v>
      </c>
      <c r="F136" s="24">
        <v>50</v>
      </c>
      <c r="G136" s="24">
        <v>0</v>
      </c>
      <c r="H136" s="24">
        <v>0</v>
      </c>
      <c r="I136" s="24">
        <v>0</v>
      </c>
      <c r="J136" s="24">
        <v>0</v>
      </c>
      <c r="K136" s="41">
        <v>0</v>
      </c>
      <c r="L136" s="41">
        <v>0</v>
      </c>
    </row>
    <row r="137" spans="1:12" ht="12.75">
      <c r="A137" s="40"/>
      <c r="B137" s="18"/>
      <c r="C137" s="19"/>
      <c r="D137" s="22">
        <v>637014</v>
      </c>
      <c r="E137" s="18" t="s">
        <v>99</v>
      </c>
      <c r="F137" s="24">
        <v>49</v>
      </c>
      <c r="G137" s="24">
        <v>117.6</v>
      </c>
      <c r="H137" s="24">
        <v>0</v>
      </c>
      <c r="I137" s="24">
        <v>120</v>
      </c>
      <c r="J137" s="24">
        <v>0</v>
      </c>
      <c r="K137" s="24">
        <v>0</v>
      </c>
      <c r="L137" s="24">
        <v>0</v>
      </c>
    </row>
    <row r="138" spans="1:12" ht="12.75">
      <c r="A138" s="85"/>
      <c r="B138" s="18"/>
      <c r="C138" s="19"/>
      <c r="D138" s="22">
        <v>621</v>
      </c>
      <c r="E138" s="18" t="s">
        <v>146</v>
      </c>
      <c r="F138" s="24">
        <v>19.9</v>
      </c>
      <c r="G138" s="24">
        <v>35.9</v>
      </c>
      <c r="H138" s="24">
        <v>0</v>
      </c>
      <c r="I138" s="24">
        <v>36</v>
      </c>
      <c r="J138" s="24">
        <v>0</v>
      </c>
      <c r="K138" s="24">
        <v>0</v>
      </c>
      <c r="L138" s="24">
        <v>0</v>
      </c>
    </row>
    <row r="139" spans="1:12" ht="12.75">
      <c r="A139" s="85"/>
      <c r="B139" s="18"/>
      <c r="C139" s="19"/>
      <c r="D139" s="22">
        <v>611</v>
      </c>
      <c r="E139" s="18" t="s">
        <v>100</v>
      </c>
      <c r="F139" s="24">
        <v>50</v>
      </c>
      <c r="G139" s="24">
        <v>110.4</v>
      </c>
      <c r="H139" s="24">
        <v>0</v>
      </c>
      <c r="I139" s="24">
        <v>400</v>
      </c>
      <c r="J139" s="24">
        <v>0</v>
      </c>
      <c r="K139" s="24">
        <v>0</v>
      </c>
      <c r="L139" s="24">
        <v>0</v>
      </c>
    </row>
    <row r="140" spans="1:12" ht="12.75">
      <c r="A140" s="85"/>
      <c r="B140" s="18"/>
      <c r="C140" s="19"/>
      <c r="D140" s="22">
        <v>637007</v>
      </c>
      <c r="E140" s="18" t="s">
        <v>98</v>
      </c>
      <c r="F140" s="24">
        <v>6.8</v>
      </c>
      <c r="G140" s="24"/>
      <c r="H140" s="24">
        <v>0</v>
      </c>
      <c r="I140" s="24">
        <v>0</v>
      </c>
      <c r="J140" s="24">
        <v>0</v>
      </c>
      <c r="K140" s="24">
        <v>0</v>
      </c>
      <c r="L140" s="24">
        <v>0</v>
      </c>
    </row>
    <row r="141" spans="1:12" ht="12.75">
      <c r="A141" s="40"/>
      <c r="B141" s="18"/>
      <c r="C141" s="19"/>
      <c r="D141" s="354" t="s">
        <v>114</v>
      </c>
      <c r="E141" s="355"/>
      <c r="F141" s="23">
        <f>SUM(F142,F143)</f>
        <v>2160</v>
      </c>
      <c r="G141" s="23">
        <f aca="true" t="shared" si="13" ref="G141:L141">SUM(G143,G144)</f>
        <v>2160</v>
      </c>
      <c r="H141" s="23">
        <f>SUM(H143,H144)</f>
        <v>2160</v>
      </c>
      <c r="I141" s="23">
        <f t="shared" si="13"/>
        <v>2160</v>
      </c>
      <c r="J141" s="23">
        <f t="shared" si="13"/>
        <v>2160</v>
      </c>
      <c r="K141" s="53">
        <f t="shared" si="13"/>
        <v>2160</v>
      </c>
      <c r="L141" s="53">
        <f t="shared" si="13"/>
        <v>2160</v>
      </c>
    </row>
    <row r="142" spans="1:12" ht="12.75">
      <c r="A142" s="40">
        <v>111</v>
      </c>
      <c r="B142" s="18"/>
      <c r="C142" s="19" t="s">
        <v>110</v>
      </c>
      <c r="D142" s="25">
        <v>634002</v>
      </c>
      <c r="E142" s="26" t="s">
        <v>91</v>
      </c>
      <c r="F142" s="27">
        <v>0</v>
      </c>
      <c r="G142" s="27">
        <v>0</v>
      </c>
      <c r="H142" s="27">
        <v>0</v>
      </c>
      <c r="I142" s="27">
        <v>286</v>
      </c>
      <c r="J142" s="27">
        <v>0</v>
      </c>
      <c r="K142" s="42">
        <v>0</v>
      </c>
      <c r="L142" s="42">
        <v>0</v>
      </c>
    </row>
    <row r="143" spans="1:12" ht="12.75">
      <c r="A143" s="40">
        <v>52</v>
      </c>
      <c r="B143" s="18"/>
      <c r="C143" s="19"/>
      <c r="D143" s="22">
        <v>821005</v>
      </c>
      <c r="E143" s="18" t="s">
        <v>72</v>
      </c>
      <c r="F143" s="24">
        <v>2160</v>
      </c>
      <c r="G143" s="24">
        <v>2160</v>
      </c>
      <c r="H143" s="24">
        <v>2160</v>
      </c>
      <c r="I143" s="24">
        <v>2160</v>
      </c>
      <c r="J143" s="24">
        <v>2160</v>
      </c>
      <c r="K143" s="41">
        <v>2160</v>
      </c>
      <c r="L143" s="41">
        <v>2160</v>
      </c>
    </row>
    <row r="144" spans="1:12" ht="12.75">
      <c r="A144" s="40"/>
      <c r="B144" s="18"/>
      <c r="C144" s="19"/>
      <c r="D144" s="21"/>
      <c r="E144" s="18"/>
      <c r="F144" s="24"/>
      <c r="G144" s="24"/>
      <c r="H144" s="24"/>
      <c r="I144" s="24"/>
      <c r="J144" s="24"/>
      <c r="K144" s="41"/>
      <c r="L144" s="41"/>
    </row>
    <row r="145" spans="1:12" ht="12.75">
      <c r="A145" s="40"/>
      <c r="B145" s="18"/>
      <c r="C145" s="19"/>
      <c r="D145" s="354" t="s">
        <v>134</v>
      </c>
      <c r="E145" s="355"/>
      <c r="F145" s="23">
        <f aca="true" t="shared" si="14" ref="F145:K145">SUM(F147,F148)</f>
        <v>0</v>
      </c>
      <c r="G145" s="23">
        <f>SUM(G147,G148)</f>
        <v>0</v>
      </c>
      <c r="H145" s="23">
        <f>SUM(H147,H148)</f>
        <v>10900</v>
      </c>
      <c r="I145" s="23">
        <f>SUM(I147,I148)</f>
        <v>0</v>
      </c>
      <c r="J145" s="23">
        <f t="shared" si="14"/>
        <v>1000</v>
      </c>
      <c r="K145" s="53">
        <f t="shared" si="14"/>
        <v>1000</v>
      </c>
      <c r="L145" s="53">
        <f>SUM(L147,L148)</f>
        <v>1000</v>
      </c>
    </row>
    <row r="146" spans="1:12" ht="12.75">
      <c r="A146" s="40"/>
      <c r="B146" s="18"/>
      <c r="C146" s="19"/>
      <c r="D146" s="352" t="s">
        <v>135</v>
      </c>
      <c r="E146" s="353"/>
      <c r="F146" s="55">
        <v>0</v>
      </c>
      <c r="G146" s="55">
        <f>SUM(G147,G148)</f>
        <v>0</v>
      </c>
      <c r="H146" s="55">
        <f>SUM(H147,H148)</f>
        <v>10900</v>
      </c>
      <c r="I146" s="55">
        <f>SUM(I147,I148)</f>
        <v>0</v>
      </c>
      <c r="J146" s="55">
        <v>0</v>
      </c>
      <c r="K146" s="56">
        <v>0</v>
      </c>
      <c r="L146" s="56">
        <v>0</v>
      </c>
    </row>
    <row r="147" spans="1:12" ht="12.75">
      <c r="A147" s="40">
        <v>111</v>
      </c>
      <c r="B147" s="18"/>
      <c r="C147" s="19"/>
      <c r="D147" s="21">
        <v>717</v>
      </c>
      <c r="E147" s="18" t="s">
        <v>75</v>
      </c>
      <c r="F147" s="24">
        <v>0</v>
      </c>
      <c r="G147" s="24">
        <v>0</v>
      </c>
      <c r="H147" s="24">
        <v>0</v>
      </c>
      <c r="I147" s="24">
        <v>0</v>
      </c>
      <c r="J147" s="24">
        <v>0</v>
      </c>
      <c r="K147" s="41">
        <v>0</v>
      </c>
      <c r="L147" s="41">
        <v>0</v>
      </c>
    </row>
    <row r="148" spans="1:12" ht="12.75">
      <c r="A148" s="40">
        <v>41</v>
      </c>
      <c r="B148" s="18"/>
      <c r="C148" s="19"/>
      <c r="D148" s="21">
        <v>717</v>
      </c>
      <c r="E148" s="18" t="s">
        <v>76</v>
      </c>
      <c r="F148" s="24">
        <v>0</v>
      </c>
      <c r="G148" s="24">
        <v>0</v>
      </c>
      <c r="H148" s="24">
        <v>10900</v>
      </c>
      <c r="I148" s="24">
        <v>0</v>
      </c>
      <c r="J148" s="24">
        <v>1000</v>
      </c>
      <c r="K148" s="41">
        <v>1000</v>
      </c>
      <c r="L148" s="41">
        <v>1000</v>
      </c>
    </row>
    <row r="149" spans="1:12" ht="7.5" customHeight="1">
      <c r="A149" s="40"/>
      <c r="B149" s="18"/>
      <c r="C149" s="19"/>
      <c r="D149" s="21"/>
      <c r="E149" s="18"/>
      <c r="F149" s="24"/>
      <c r="G149" s="24"/>
      <c r="H149" s="24"/>
      <c r="I149" s="24"/>
      <c r="J149" s="24"/>
      <c r="K149" s="41"/>
      <c r="L149" s="41"/>
    </row>
    <row r="150" spans="1:12" ht="12.75">
      <c r="A150" s="43"/>
      <c r="B150" s="28"/>
      <c r="C150" s="28"/>
      <c r="D150" s="29" t="s">
        <v>11</v>
      </c>
      <c r="E150" s="28"/>
      <c r="F150" s="23">
        <f>F141+F130+F124+F119+F104+F98+F93+F89+F84+F75+F21+F6</f>
        <v>74172.57</v>
      </c>
      <c r="G150" s="23">
        <f>SUM(G6+G22+G30+G40+G47+G50+G75+G84+G89+G93+G98+G104+G108+G119+G124+G130+G141+G145)</f>
        <v>88761.04000000001</v>
      </c>
      <c r="H150" s="23">
        <f>H141+H130+H124+H119+H104+H98+H93+H89+H84+H75+H21+H6</f>
        <v>66201</v>
      </c>
      <c r="I150" s="23">
        <f>I145+I141+I130+I124+I119+I104+I98+I93+I89+I84+I75+I21+I6</f>
        <v>116111.44</v>
      </c>
      <c r="J150" s="23">
        <f>J141+J130+J124+J119+J104+J98+J93+J89+J84+J75+J21+J6</f>
        <v>78000</v>
      </c>
      <c r="K150" s="53">
        <f>K141+K130+K124+K119+K104+K98+K93+K89+K84+K75+K21+K6</f>
        <v>78000</v>
      </c>
      <c r="L150" s="53">
        <f>L141+L130+L124+L119+L104+L98+L93+L89+L84+L75+L21+L6</f>
        <v>78000</v>
      </c>
    </row>
    <row r="151" spans="1:12" ht="12.75">
      <c r="A151" s="43"/>
      <c r="B151" s="28"/>
      <c r="C151" s="28"/>
      <c r="D151" s="29" t="s">
        <v>12</v>
      </c>
      <c r="E151" s="30"/>
      <c r="F151" s="23">
        <f>SUM(F147,F148)</f>
        <v>0</v>
      </c>
      <c r="G151" s="23">
        <v>22545.42</v>
      </c>
      <c r="H151" s="23">
        <f>H145</f>
        <v>10900</v>
      </c>
      <c r="I151" s="23">
        <f>SUM(I152:I155)</f>
        <v>12600</v>
      </c>
      <c r="J151" s="23">
        <f>J145</f>
        <v>1000</v>
      </c>
      <c r="K151" s="53">
        <f>K145</f>
        <v>1000</v>
      </c>
      <c r="L151" s="53">
        <f>L145</f>
        <v>1000</v>
      </c>
    </row>
    <row r="152" spans="1:12" ht="12.75">
      <c r="A152" s="77">
        <v>41</v>
      </c>
      <c r="B152" s="26"/>
      <c r="C152" s="81"/>
      <c r="D152" s="83">
        <v>711001</v>
      </c>
      <c r="E152" s="78" t="s">
        <v>157</v>
      </c>
      <c r="F152" s="79">
        <v>0</v>
      </c>
      <c r="G152" s="79">
        <v>1512</v>
      </c>
      <c r="H152" s="79">
        <v>0</v>
      </c>
      <c r="I152" s="79">
        <v>0</v>
      </c>
      <c r="J152" s="79">
        <v>0</v>
      </c>
      <c r="K152" s="80">
        <v>0</v>
      </c>
      <c r="L152" s="80">
        <v>0</v>
      </c>
    </row>
    <row r="153" spans="1:12" ht="12.75">
      <c r="A153" s="77" t="s">
        <v>104</v>
      </c>
      <c r="B153" s="26"/>
      <c r="C153" s="81"/>
      <c r="D153" s="83">
        <v>717003</v>
      </c>
      <c r="E153" s="78" t="s">
        <v>193</v>
      </c>
      <c r="F153" s="79">
        <v>0</v>
      </c>
      <c r="G153" s="79">
        <v>0</v>
      </c>
      <c r="H153" s="79">
        <v>0</v>
      </c>
      <c r="I153" s="79">
        <v>2600</v>
      </c>
      <c r="J153" s="79">
        <v>0</v>
      </c>
      <c r="K153" s="80">
        <v>0</v>
      </c>
      <c r="L153" s="80">
        <v>0</v>
      </c>
    </row>
    <row r="154" spans="1:12" ht="12.75">
      <c r="A154" s="77">
        <v>111</v>
      </c>
      <c r="B154" s="26"/>
      <c r="C154" s="81"/>
      <c r="D154" s="83"/>
      <c r="E154" s="78" t="s">
        <v>194</v>
      </c>
      <c r="F154" s="79">
        <v>0</v>
      </c>
      <c r="G154" s="79">
        <v>0</v>
      </c>
      <c r="H154" s="79">
        <v>0</v>
      </c>
      <c r="I154" s="79">
        <v>10000</v>
      </c>
      <c r="J154" s="79">
        <v>0</v>
      </c>
      <c r="K154" s="80">
        <v>0</v>
      </c>
      <c r="L154" s="80">
        <v>0</v>
      </c>
    </row>
    <row r="155" spans="1:12" ht="12.75">
      <c r="A155" s="44">
        <v>41</v>
      </c>
      <c r="B155" s="18"/>
      <c r="C155" s="82"/>
      <c r="D155" s="84">
        <v>717002</v>
      </c>
      <c r="E155" s="18" t="s">
        <v>158</v>
      </c>
      <c r="F155" s="24">
        <v>0</v>
      </c>
      <c r="G155" s="24">
        <v>21033.42</v>
      </c>
      <c r="H155" s="24">
        <v>0</v>
      </c>
      <c r="I155" s="24">
        <v>0</v>
      </c>
      <c r="J155" s="24">
        <v>0</v>
      </c>
      <c r="K155" s="41">
        <v>0</v>
      </c>
      <c r="L155" s="41">
        <v>0</v>
      </c>
    </row>
    <row r="156" spans="1:12" ht="22.5" customHeight="1" thickBot="1">
      <c r="A156" s="61"/>
      <c r="B156" s="62"/>
      <c r="C156" s="62"/>
      <c r="D156" s="63" t="s">
        <v>42</v>
      </c>
      <c r="E156" s="64"/>
      <c r="F156" s="65">
        <f aca="true" t="shared" si="15" ref="F156:K156">SUM(F150,F151)</f>
        <v>74172.57</v>
      </c>
      <c r="G156" s="65">
        <v>110780.27</v>
      </c>
      <c r="H156" s="65">
        <f>SUM(H150,H151)</f>
        <v>77101</v>
      </c>
      <c r="I156" s="65">
        <f>SUM(I150,I151)</f>
        <v>128711.44</v>
      </c>
      <c r="J156" s="65">
        <f t="shared" si="15"/>
        <v>79000</v>
      </c>
      <c r="K156" s="66">
        <f t="shared" si="15"/>
        <v>79000</v>
      </c>
      <c r="L156" s="66">
        <f>SUM(L150,L151)</f>
        <v>79000</v>
      </c>
    </row>
    <row r="157" spans="1:10" ht="7.5" customHeight="1" thickTop="1">
      <c r="A157" s="11"/>
      <c r="B157" s="10"/>
      <c r="C157" s="10"/>
      <c r="D157" s="10"/>
      <c r="E157" s="13"/>
      <c r="F157" s="10"/>
      <c r="G157" s="10"/>
      <c r="H157" s="10"/>
      <c r="I157" s="10"/>
      <c r="J157" s="10"/>
    </row>
    <row r="158" spans="1:10" ht="12.75" customHeight="1">
      <c r="A158" s="11"/>
      <c r="B158" s="10"/>
      <c r="C158" s="10"/>
      <c r="D158" s="10"/>
      <c r="E158" s="10"/>
      <c r="F158" s="10"/>
      <c r="G158" s="10"/>
      <c r="H158" s="10"/>
      <c r="I158" s="10"/>
      <c r="J158" s="10"/>
    </row>
    <row r="159" spans="1:10" ht="12.75">
      <c r="A159" s="11"/>
      <c r="B159" s="10"/>
      <c r="C159" s="10"/>
      <c r="D159" s="10"/>
      <c r="E159" s="32" t="s">
        <v>141</v>
      </c>
      <c r="F159" s="10"/>
      <c r="G159" s="10"/>
      <c r="H159" s="10"/>
      <c r="I159" s="10"/>
      <c r="J159" s="10"/>
    </row>
    <row r="160" spans="1:10" ht="12.75" customHeight="1">
      <c r="A160" s="11"/>
      <c r="B160" s="10"/>
      <c r="C160" s="10"/>
      <c r="D160" s="10"/>
      <c r="E160" s="32" t="s">
        <v>142</v>
      </c>
      <c r="F160" s="10"/>
      <c r="G160" s="10"/>
      <c r="H160" s="10"/>
      <c r="I160" s="10"/>
      <c r="J160" s="10"/>
    </row>
    <row r="161" spans="1:10" ht="12.75" customHeight="1">
      <c r="A161" s="11"/>
      <c r="B161" s="10"/>
      <c r="C161" s="10"/>
      <c r="D161" s="10"/>
      <c r="E161" s="33" t="s">
        <v>200</v>
      </c>
      <c r="F161" s="10"/>
      <c r="G161" s="10"/>
      <c r="H161" s="10"/>
      <c r="I161" s="10"/>
      <c r="J161" s="10"/>
    </row>
    <row r="162" spans="1:10" ht="12.75" customHeight="1">
      <c r="A162" s="92" t="s">
        <v>201</v>
      </c>
      <c r="B162" s="92"/>
      <c r="C162" s="92"/>
      <c r="D162" s="92"/>
      <c r="E162" s="93"/>
      <c r="F162" s="92"/>
      <c r="G162" s="92"/>
      <c r="H162" s="92"/>
      <c r="I162" s="10"/>
      <c r="J162" s="10"/>
    </row>
    <row r="163" spans="1:10" ht="12.75" customHeight="1">
      <c r="A163" s="94" t="s">
        <v>202</v>
      </c>
      <c r="B163" s="92"/>
      <c r="C163" s="92"/>
      <c r="D163" s="92"/>
      <c r="E163" s="92"/>
      <c r="F163" s="92"/>
      <c r="G163" s="92"/>
      <c r="H163" s="92"/>
      <c r="I163" s="10"/>
      <c r="J163" s="10"/>
    </row>
    <row r="164" spans="1:10" ht="12.75" customHeight="1">
      <c r="A164" s="94" t="s">
        <v>203</v>
      </c>
      <c r="B164" s="92"/>
      <c r="C164" s="92"/>
      <c r="D164" s="92"/>
      <c r="E164" s="92"/>
      <c r="F164" s="92"/>
      <c r="G164" s="92"/>
      <c r="H164" s="92"/>
      <c r="I164" s="10" t="s">
        <v>207</v>
      </c>
      <c r="J164" s="10"/>
    </row>
    <row r="165" spans="1:17" ht="12.75" customHeight="1">
      <c r="A165" s="95" t="s">
        <v>204</v>
      </c>
      <c r="B165" s="96"/>
      <c r="C165" s="96"/>
      <c r="D165" s="96"/>
      <c r="E165" s="96"/>
      <c r="F165" s="96"/>
      <c r="G165" s="96"/>
      <c r="H165" s="96"/>
      <c r="I165" s="96"/>
      <c r="J165" s="96"/>
      <c r="K165" s="97"/>
      <c r="L165" s="97"/>
      <c r="M165" s="97"/>
      <c r="N165" s="97"/>
      <c r="O165" s="97"/>
      <c r="P165" s="97"/>
      <c r="Q165" s="97"/>
    </row>
    <row r="166" spans="1:10" ht="12.75" customHeight="1">
      <c r="A166" s="95" t="s">
        <v>205</v>
      </c>
      <c r="B166" s="96"/>
      <c r="C166" s="96"/>
      <c r="D166" s="96"/>
      <c r="E166" s="96"/>
      <c r="F166" s="10"/>
      <c r="G166" s="10"/>
      <c r="H166" s="10"/>
      <c r="I166" s="10"/>
      <c r="J166" s="10"/>
    </row>
    <row r="167" spans="1:10" ht="12.75" customHeight="1">
      <c r="A167" s="11"/>
      <c r="B167" s="10"/>
      <c r="C167" s="10"/>
      <c r="D167" s="10"/>
      <c r="E167" s="10"/>
      <c r="F167" s="10"/>
      <c r="G167" s="10"/>
      <c r="H167" s="10"/>
      <c r="I167" s="10"/>
      <c r="J167" s="10"/>
    </row>
    <row r="168" spans="1:10" ht="12.75" customHeight="1">
      <c r="A168" s="11"/>
      <c r="B168" s="10"/>
      <c r="C168" s="10"/>
      <c r="D168" s="10"/>
      <c r="E168" s="10"/>
      <c r="F168" s="10"/>
      <c r="G168" s="10"/>
      <c r="H168" s="10"/>
      <c r="I168" s="10"/>
      <c r="J168" s="10"/>
    </row>
    <row r="169" spans="1:10" ht="12.75" customHeight="1">
      <c r="A169" s="11"/>
      <c r="B169" s="10"/>
      <c r="C169" s="10"/>
      <c r="D169" s="10"/>
      <c r="E169" s="10"/>
      <c r="F169" s="10"/>
      <c r="G169" s="10"/>
      <c r="H169" s="10"/>
      <c r="I169" s="10"/>
      <c r="J169" s="10"/>
    </row>
    <row r="170" spans="1:10" ht="12.75" customHeight="1">
      <c r="A170" s="11"/>
      <c r="B170" s="10"/>
      <c r="C170" s="10"/>
      <c r="D170" s="10"/>
      <c r="E170" s="10"/>
      <c r="F170" s="10"/>
      <c r="G170" s="10"/>
      <c r="H170" s="10"/>
      <c r="I170" s="10"/>
      <c r="J170" s="10"/>
    </row>
    <row r="171" spans="1:10" ht="12.75" customHeight="1">
      <c r="A171" s="11"/>
      <c r="B171" s="10"/>
      <c r="C171" s="10"/>
      <c r="D171" s="10"/>
      <c r="E171" s="10"/>
      <c r="F171" s="10"/>
      <c r="G171" s="10"/>
      <c r="H171" s="10"/>
      <c r="I171" s="10"/>
      <c r="J171" s="10"/>
    </row>
    <row r="172" spans="1:10" ht="12.75" customHeight="1">
      <c r="A172" s="11"/>
      <c r="B172" s="10"/>
      <c r="C172" s="10"/>
      <c r="D172" s="10"/>
      <c r="E172" s="10"/>
      <c r="F172" s="10"/>
      <c r="G172" s="10"/>
      <c r="H172" s="10"/>
      <c r="I172" s="10"/>
      <c r="J172" s="10"/>
    </row>
    <row r="173" spans="1:10" ht="12.75" customHeight="1">
      <c r="A173" s="11"/>
      <c r="B173" s="10"/>
      <c r="C173" s="10"/>
      <c r="D173" s="10"/>
      <c r="E173" s="10"/>
      <c r="F173" s="10"/>
      <c r="G173" s="10"/>
      <c r="H173" s="10"/>
      <c r="I173" s="10"/>
      <c r="J173" s="10"/>
    </row>
    <row r="174" spans="1:10" ht="12.75" customHeight="1">
      <c r="A174" s="11"/>
      <c r="B174" s="10"/>
      <c r="C174" s="10"/>
      <c r="D174" s="10"/>
      <c r="E174" s="10"/>
      <c r="F174" s="10"/>
      <c r="G174" s="10"/>
      <c r="H174" s="10"/>
      <c r="I174" s="10"/>
      <c r="J174" s="10"/>
    </row>
    <row r="175" spans="1:10" ht="12.75" customHeight="1">
      <c r="A175" s="11"/>
      <c r="B175" s="10"/>
      <c r="C175" s="10"/>
      <c r="D175" s="10"/>
      <c r="E175" s="10"/>
      <c r="F175" s="10"/>
      <c r="G175" s="10"/>
      <c r="H175" s="10"/>
      <c r="I175" s="10"/>
      <c r="J175" s="10"/>
    </row>
    <row r="176" spans="1:10" ht="12.75" customHeight="1">
      <c r="A176" s="11"/>
      <c r="B176" s="10"/>
      <c r="C176" s="10"/>
      <c r="D176" s="10"/>
      <c r="E176" s="10"/>
      <c r="F176" s="10"/>
      <c r="G176" s="10"/>
      <c r="H176" s="10"/>
      <c r="I176" s="10"/>
      <c r="J176" s="10"/>
    </row>
    <row r="177" spans="1:10" ht="12.75" customHeight="1">
      <c r="A177" s="11"/>
      <c r="B177" s="10"/>
      <c r="C177" s="10"/>
      <c r="D177" s="10"/>
      <c r="E177" s="10"/>
      <c r="F177" s="10"/>
      <c r="G177" s="10"/>
      <c r="H177" s="10"/>
      <c r="I177" s="10"/>
      <c r="J177" s="10"/>
    </row>
    <row r="178" spans="1:10" ht="12.75" customHeight="1">
      <c r="A178" s="11"/>
      <c r="B178" s="10"/>
      <c r="C178" s="10"/>
      <c r="D178" s="10"/>
      <c r="E178" s="10"/>
      <c r="F178" s="10"/>
      <c r="G178" s="10"/>
      <c r="H178" s="10"/>
      <c r="I178" s="10"/>
      <c r="J178" s="10"/>
    </row>
    <row r="179" spans="1:10" ht="12.75" customHeight="1">
      <c r="A179" s="11"/>
      <c r="B179" s="10"/>
      <c r="C179" s="10"/>
      <c r="D179" s="10"/>
      <c r="E179" s="10"/>
      <c r="F179" s="10"/>
      <c r="G179" s="10"/>
      <c r="H179" s="10"/>
      <c r="I179" s="10"/>
      <c r="J179" s="10"/>
    </row>
    <row r="180" spans="1:10" ht="12.75" customHeight="1">
      <c r="A180" s="11"/>
      <c r="B180" s="10"/>
      <c r="C180" s="10"/>
      <c r="D180" s="10"/>
      <c r="E180" s="10"/>
      <c r="F180" s="10"/>
      <c r="G180" s="10"/>
      <c r="H180" s="10"/>
      <c r="I180" s="10"/>
      <c r="J180" s="10"/>
    </row>
    <row r="181" spans="1:10" ht="12.75" customHeight="1">
      <c r="A181" s="11"/>
      <c r="B181" s="10"/>
      <c r="C181" s="10"/>
      <c r="D181" s="10"/>
      <c r="E181" s="10"/>
      <c r="F181" s="10"/>
      <c r="G181" s="10"/>
      <c r="H181" s="10"/>
      <c r="I181" s="10"/>
      <c r="J181" s="10"/>
    </row>
    <row r="182" spans="1:10" ht="12.75" customHeight="1">
      <c r="A182" s="11"/>
      <c r="B182" s="10"/>
      <c r="C182" s="10"/>
      <c r="D182" s="10"/>
      <c r="E182" s="10"/>
      <c r="F182" s="10"/>
      <c r="G182" s="10"/>
      <c r="H182" s="10"/>
      <c r="I182" s="10"/>
      <c r="J182" s="10"/>
    </row>
    <row r="183" spans="1:10" ht="12.75" customHeight="1">
      <c r="A183" s="11"/>
      <c r="B183" s="10"/>
      <c r="C183" s="10"/>
      <c r="D183" s="10"/>
      <c r="E183" s="10"/>
      <c r="F183" s="10"/>
      <c r="G183" s="10"/>
      <c r="H183" s="10"/>
      <c r="I183" s="10"/>
      <c r="J183" s="10"/>
    </row>
    <row r="184" spans="1:10" ht="12.75" customHeight="1">
      <c r="A184" s="11"/>
      <c r="B184" s="10"/>
      <c r="C184" s="10"/>
      <c r="D184" s="10"/>
      <c r="E184" s="10"/>
      <c r="F184" s="10"/>
      <c r="G184" s="10"/>
      <c r="H184" s="10"/>
      <c r="I184" s="10"/>
      <c r="J184" s="10"/>
    </row>
    <row r="185" spans="1:10" ht="12.75" customHeight="1">
      <c r="A185" s="11"/>
      <c r="B185" s="10"/>
      <c r="C185" s="10"/>
      <c r="D185" s="10"/>
      <c r="E185" s="10"/>
      <c r="F185" s="10"/>
      <c r="G185" s="10"/>
      <c r="H185" s="10"/>
      <c r="I185" s="10"/>
      <c r="J185" s="10"/>
    </row>
    <row r="186" spans="1:10" ht="12.75" customHeight="1">
      <c r="A186" s="11"/>
      <c r="B186" s="10"/>
      <c r="C186" s="10"/>
      <c r="D186" s="10"/>
      <c r="E186" s="10"/>
      <c r="F186" s="10"/>
      <c r="G186" s="10"/>
      <c r="H186" s="10"/>
      <c r="I186" s="10"/>
      <c r="J186" s="10"/>
    </row>
    <row r="187" spans="1:10" ht="12.75" customHeight="1">
      <c r="A187" s="11"/>
      <c r="B187" s="10"/>
      <c r="C187" s="10"/>
      <c r="D187" s="10"/>
      <c r="E187" s="10"/>
      <c r="F187" s="10"/>
      <c r="G187" s="10"/>
      <c r="H187" s="10"/>
      <c r="I187" s="10"/>
      <c r="J187" s="10"/>
    </row>
    <row r="188" spans="1:10" ht="12.75" customHeight="1">
      <c r="A188" s="11"/>
      <c r="B188" s="10"/>
      <c r="C188" s="10"/>
      <c r="D188" s="10"/>
      <c r="E188" s="10"/>
      <c r="F188" s="10"/>
      <c r="G188" s="10"/>
      <c r="H188" s="10"/>
      <c r="I188" s="10"/>
      <c r="J188" s="10"/>
    </row>
    <row r="189" spans="1:10" ht="12.75" customHeight="1">
      <c r="A189" s="11"/>
      <c r="B189" s="10"/>
      <c r="C189" s="10"/>
      <c r="D189" s="10"/>
      <c r="E189" s="10"/>
      <c r="F189" s="10"/>
      <c r="G189" s="10"/>
      <c r="H189" s="10"/>
      <c r="I189" s="10"/>
      <c r="J189" s="10"/>
    </row>
    <row r="190" spans="1:10" ht="12.75" customHeight="1">
      <c r="A190" s="11"/>
      <c r="B190" s="10"/>
      <c r="C190" s="10"/>
      <c r="D190" s="10"/>
      <c r="E190" s="10"/>
      <c r="F190" s="10"/>
      <c r="G190" s="10"/>
      <c r="H190" s="10"/>
      <c r="I190" s="10"/>
      <c r="J190" s="10"/>
    </row>
    <row r="191" spans="1:10" ht="12.75" customHeight="1">
      <c r="A191" s="11"/>
      <c r="B191" s="10"/>
      <c r="C191" s="10"/>
      <c r="D191" s="10"/>
      <c r="E191" s="10"/>
      <c r="F191" s="10"/>
      <c r="G191" s="10"/>
      <c r="H191" s="10"/>
      <c r="I191" s="10"/>
      <c r="J191" s="10"/>
    </row>
    <row r="192" spans="1:10" ht="12.75" customHeight="1">
      <c r="A192" s="11"/>
      <c r="B192" s="10"/>
      <c r="C192" s="10"/>
      <c r="D192" s="10"/>
      <c r="E192" s="10"/>
      <c r="F192" s="10"/>
      <c r="G192" s="10"/>
      <c r="H192" s="10"/>
      <c r="I192" s="10"/>
      <c r="J192" s="10"/>
    </row>
    <row r="193" spans="1:10" ht="12.75" customHeight="1">
      <c r="A193" s="11"/>
      <c r="B193" s="10"/>
      <c r="C193" s="10"/>
      <c r="D193" s="10"/>
      <c r="E193" s="10"/>
      <c r="F193" s="10"/>
      <c r="G193" s="10"/>
      <c r="H193" s="10"/>
      <c r="I193" s="10"/>
      <c r="J193" s="10"/>
    </row>
    <row r="194" spans="1:10" ht="12.75" customHeight="1">
      <c r="A194" s="11"/>
      <c r="B194" s="10"/>
      <c r="C194" s="10"/>
      <c r="D194" s="10"/>
      <c r="E194" s="10"/>
      <c r="F194" s="10"/>
      <c r="G194" s="10"/>
      <c r="H194" s="10"/>
      <c r="I194" s="10"/>
      <c r="J194" s="10"/>
    </row>
    <row r="195" spans="1:10" ht="12.75" customHeight="1">
      <c r="A195" s="11"/>
      <c r="B195" s="10"/>
      <c r="C195" s="10"/>
      <c r="D195" s="10"/>
      <c r="E195" s="10"/>
      <c r="F195" s="10"/>
      <c r="G195" s="10"/>
      <c r="H195" s="10"/>
      <c r="I195" s="10"/>
      <c r="J195" s="10"/>
    </row>
    <row r="196" spans="1:10" ht="12.75" customHeight="1">
      <c r="A196" s="11"/>
      <c r="B196" s="10"/>
      <c r="C196" s="10"/>
      <c r="D196" s="10"/>
      <c r="E196" s="10"/>
      <c r="F196" s="10"/>
      <c r="G196" s="10"/>
      <c r="H196" s="10"/>
      <c r="I196" s="10"/>
      <c r="J196" s="10"/>
    </row>
    <row r="197" spans="1:10" ht="12.75" customHeight="1">
      <c r="A197" s="11"/>
      <c r="B197" s="10"/>
      <c r="C197" s="10"/>
      <c r="D197" s="10"/>
      <c r="E197" s="10"/>
      <c r="F197" s="10"/>
      <c r="G197" s="10"/>
      <c r="H197" s="10"/>
      <c r="I197" s="10"/>
      <c r="J197" s="10"/>
    </row>
    <row r="198" spans="1:10" ht="12.75" customHeight="1">
      <c r="A198" s="11"/>
      <c r="B198" s="10"/>
      <c r="C198" s="10"/>
      <c r="D198" s="10"/>
      <c r="E198" s="10"/>
      <c r="F198" s="10"/>
      <c r="G198" s="10"/>
      <c r="H198" s="10"/>
      <c r="I198" s="10"/>
      <c r="J198" s="10"/>
    </row>
    <row r="199" spans="1:10" ht="12.75" customHeight="1">
      <c r="A199" s="11"/>
      <c r="B199" s="10"/>
      <c r="C199" s="10"/>
      <c r="D199" s="10"/>
      <c r="E199" s="10"/>
      <c r="F199" s="10"/>
      <c r="G199" s="10"/>
      <c r="H199" s="10"/>
      <c r="I199" s="10"/>
      <c r="J199" s="10"/>
    </row>
    <row r="200" spans="1:10" ht="12.75" customHeight="1">
      <c r="A200" s="11"/>
      <c r="B200" s="10"/>
      <c r="C200" s="10"/>
      <c r="D200" s="10"/>
      <c r="E200" s="10"/>
      <c r="F200" s="10"/>
      <c r="G200" s="10"/>
      <c r="H200" s="10"/>
      <c r="I200" s="10"/>
      <c r="J200" s="10"/>
    </row>
    <row r="201" spans="1:10" ht="12.75" customHeight="1">
      <c r="A201" s="11"/>
      <c r="B201" s="10"/>
      <c r="C201" s="10"/>
      <c r="D201" s="10"/>
      <c r="E201" s="10"/>
      <c r="F201" s="10"/>
      <c r="G201" s="10"/>
      <c r="H201" s="10"/>
      <c r="I201" s="10"/>
      <c r="J201" s="10"/>
    </row>
    <row r="202" spans="1:10" ht="12.75" customHeight="1">
      <c r="A202" s="11"/>
      <c r="B202" s="10"/>
      <c r="C202" s="10"/>
      <c r="D202" s="10"/>
      <c r="E202" s="10"/>
      <c r="F202" s="10"/>
      <c r="G202" s="10"/>
      <c r="H202" s="10"/>
      <c r="I202" s="10"/>
      <c r="J202" s="10"/>
    </row>
    <row r="203" spans="1:10" ht="12.75" customHeight="1">
      <c r="A203" s="11"/>
      <c r="B203" s="10"/>
      <c r="C203" s="10"/>
      <c r="D203" s="10"/>
      <c r="E203" s="10"/>
      <c r="F203" s="10"/>
      <c r="G203" s="10"/>
      <c r="H203" s="10"/>
      <c r="I203" s="10"/>
      <c r="J203" s="10"/>
    </row>
    <row r="204" spans="1:10" ht="12.75" customHeight="1">
      <c r="A204" s="11"/>
      <c r="B204" s="10"/>
      <c r="C204" s="10"/>
      <c r="D204" s="10"/>
      <c r="E204" s="10"/>
      <c r="F204" s="10"/>
      <c r="G204" s="10"/>
      <c r="H204" s="10"/>
      <c r="I204" s="10"/>
      <c r="J204" s="10"/>
    </row>
    <row r="205" spans="1:10" ht="12.75" customHeight="1">
      <c r="A205" s="11"/>
      <c r="B205" s="10"/>
      <c r="C205" s="10"/>
      <c r="D205" s="10"/>
      <c r="E205" s="10"/>
      <c r="F205" s="10"/>
      <c r="G205" s="10"/>
      <c r="H205" s="10"/>
      <c r="I205" s="10"/>
      <c r="J205" s="10"/>
    </row>
    <row r="206" spans="1:10" ht="12.75" customHeight="1">
      <c r="A206" s="11"/>
      <c r="B206" s="10"/>
      <c r="C206" s="10"/>
      <c r="D206" s="10"/>
      <c r="E206" s="10"/>
      <c r="F206" s="10"/>
      <c r="G206" s="10"/>
      <c r="H206" s="10"/>
      <c r="I206" s="10"/>
      <c r="J206" s="10"/>
    </row>
    <row r="207" spans="1:10" ht="12.75" customHeight="1">
      <c r="A207" s="11"/>
      <c r="B207" s="10"/>
      <c r="C207" s="10"/>
      <c r="D207" s="10"/>
      <c r="E207" s="10"/>
      <c r="F207" s="10"/>
      <c r="G207" s="10"/>
      <c r="H207" s="10"/>
      <c r="I207" s="10"/>
      <c r="J207" s="10"/>
    </row>
    <row r="208" spans="1:10" ht="12.75" customHeight="1">
      <c r="A208" s="11"/>
      <c r="B208" s="10"/>
      <c r="C208" s="10"/>
      <c r="D208" s="10"/>
      <c r="E208" s="10"/>
      <c r="F208" s="10"/>
      <c r="G208" s="10"/>
      <c r="H208" s="10"/>
      <c r="I208" s="10"/>
      <c r="J208" s="10"/>
    </row>
    <row r="209" spans="1:10" ht="12.75" customHeight="1">
      <c r="A209" s="11"/>
      <c r="B209" s="10"/>
      <c r="C209" s="10"/>
      <c r="D209" s="10"/>
      <c r="E209" s="10"/>
      <c r="F209" s="10"/>
      <c r="G209" s="10"/>
      <c r="H209" s="10"/>
      <c r="I209" s="10"/>
      <c r="J209" s="10"/>
    </row>
    <row r="210" spans="1:10" ht="12.75" customHeight="1">
      <c r="A210" s="11"/>
      <c r="B210" s="10"/>
      <c r="C210" s="10"/>
      <c r="D210" s="10"/>
      <c r="E210" s="10"/>
      <c r="F210" s="10"/>
      <c r="G210" s="10"/>
      <c r="H210" s="10"/>
      <c r="I210" s="10"/>
      <c r="J210" s="10"/>
    </row>
    <row r="211" spans="1:10" ht="12.75" customHeight="1">
      <c r="A211" s="11"/>
      <c r="B211" s="10"/>
      <c r="C211" s="10"/>
      <c r="D211" s="10"/>
      <c r="E211" s="10"/>
      <c r="F211" s="10"/>
      <c r="G211" s="10"/>
      <c r="H211" s="10"/>
      <c r="I211" s="10"/>
      <c r="J211" s="10"/>
    </row>
    <row r="212" spans="1:10" ht="12.75" customHeight="1">
      <c r="A212" s="11"/>
      <c r="B212" s="10"/>
      <c r="C212" s="10"/>
      <c r="D212" s="10"/>
      <c r="E212" s="10"/>
      <c r="F212" s="10"/>
      <c r="G212" s="10"/>
      <c r="H212" s="10"/>
      <c r="I212" s="10"/>
      <c r="J212" s="10"/>
    </row>
    <row r="213" spans="1:10" ht="12.75" customHeight="1">
      <c r="A213" s="11"/>
      <c r="B213" s="10"/>
      <c r="C213" s="10"/>
      <c r="D213" s="10"/>
      <c r="E213" s="10"/>
      <c r="F213" s="10"/>
      <c r="G213" s="10"/>
      <c r="H213" s="10"/>
      <c r="I213" s="10"/>
      <c r="J213" s="10"/>
    </row>
    <row r="214" spans="1:10" ht="12.75" customHeight="1">
      <c r="A214" s="11"/>
      <c r="B214" s="10"/>
      <c r="C214" s="10"/>
      <c r="D214" s="10"/>
      <c r="E214" s="10"/>
      <c r="F214" s="10"/>
      <c r="G214" s="10"/>
      <c r="H214" s="10"/>
      <c r="I214" s="10"/>
      <c r="J214" s="10"/>
    </row>
    <row r="215" spans="1:10" ht="12.75" customHeight="1">
      <c r="A215" s="11"/>
      <c r="B215" s="10"/>
      <c r="C215" s="10"/>
      <c r="D215" s="10"/>
      <c r="E215" s="10"/>
      <c r="F215" s="10"/>
      <c r="G215" s="10"/>
      <c r="H215" s="10"/>
      <c r="I215" s="10"/>
      <c r="J215" s="10"/>
    </row>
    <row r="216" spans="1:10" ht="12.75" customHeight="1">
      <c r="A216" s="11"/>
      <c r="B216" s="10"/>
      <c r="C216" s="10"/>
      <c r="D216" s="10"/>
      <c r="E216" s="10"/>
      <c r="F216" s="10"/>
      <c r="G216" s="10"/>
      <c r="H216" s="10"/>
      <c r="I216" s="10"/>
      <c r="J216" s="10"/>
    </row>
    <row r="217" spans="1:10" ht="12.75" customHeight="1">
      <c r="A217" s="11"/>
      <c r="B217" s="10"/>
      <c r="C217" s="10"/>
      <c r="D217" s="10"/>
      <c r="E217" s="10"/>
      <c r="F217" s="10"/>
      <c r="G217" s="10"/>
      <c r="H217" s="10"/>
      <c r="I217" s="10"/>
      <c r="J217" s="10"/>
    </row>
    <row r="218" spans="1:10" ht="12.75" customHeight="1">
      <c r="A218" s="11"/>
      <c r="B218" s="10"/>
      <c r="C218" s="10"/>
      <c r="D218" s="10"/>
      <c r="E218" s="10"/>
      <c r="F218" s="10"/>
      <c r="G218" s="10"/>
      <c r="H218" s="10"/>
      <c r="I218" s="10"/>
      <c r="J218" s="10"/>
    </row>
    <row r="219" spans="1:10" ht="12.75" customHeight="1">
      <c r="A219" s="11"/>
      <c r="B219" s="10"/>
      <c r="C219" s="10"/>
      <c r="D219" s="10"/>
      <c r="E219" s="10"/>
      <c r="F219" s="10"/>
      <c r="G219" s="10"/>
      <c r="H219" s="10"/>
      <c r="I219" s="10"/>
      <c r="J219" s="10"/>
    </row>
    <row r="220" spans="1:10" ht="12.75" customHeight="1">
      <c r="A220" s="11"/>
      <c r="B220" s="10"/>
      <c r="C220" s="10"/>
      <c r="D220" s="10"/>
      <c r="E220" s="10"/>
      <c r="F220" s="10"/>
      <c r="G220" s="10"/>
      <c r="H220" s="10"/>
      <c r="I220" s="10"/>
      <c r="J220" s="10"/>
    </row>
    <row r="221" spans="1:10" ht="12.75" customHeight="1">
      <c r="A221" s="11"/>
      <c r="B221" s="10"/>
      <c r="C221" s="10"/>
      <c r="D221" s="10"/>
      <c r="E221" s="10"/>
      <c r="F221" s="10"/>
      <c r="G221" s="10"/>
      <c r="H221" s="10"/>
      <c r="I221" s="10"/>
      <c r="J221" s="10"/>
    </row>
    <row r="222" spans="1:10" ht="12.75" customHeight="1">
      <c r="A222" s="11"/>
      <c r="B222" s="10"/>
      <c r="C222" s="10"/>
      <c r="D222" s="10"/>
      <c r="E222" s="10"/>
      <c r="F222" s="10"/>
      <c r="G222" s="10"/>
      <c r="H222" s="10"/>
      <c r="I222" s="10"/>
      <c r="J222" s="10"/>
    </row>
    <row r="223" spans="1:10" ht="12.75" customHeight="1">
      <c r="A223" s="11"/>
      <c r="B223" s="10"/>
      <c r="C223" s="10"/>
      <c r="D223" s="10"/>
      <c r="E223" s="10"/>
      <c r="F223" s="10"/>
      <c r="G223" s="10"/>
      <c r="H223" s="10"/>
      <c r="I223" s="10"/>
      <c r="J223" s="10"/>
    </row>
    <row r="224" spans="1:10" ht="12.75" customHeight="1">
      <c r="A224" s="11"/>
      <c r="B224" s="10"/>
      <c r="C224" s="10"/>
      <c r="D224" s="10"/>
      <c r="E224" s="10"/>
      <c r="F224" s="10"/>
      <c r="G224" s="10"/>
      <c r="H224" s="10"/>
      <c r="I224" s="10"/>
      <c r="J224" s="10"/>
    </row>
    <row r="225" spans="1:10" ht="12.75" customHeight="1">
      <c r="A225" s="11"/>
      <c r="B225" s="10"/>
      <c r="C225" s="10"/>
      <c r="D225" s="10"/>
      <c r="E225" s="10"/>
      <c r="F225" s="10"/>
      <c r="G225" s="10"/>
      <c r="H225" s="10"/>
      <c r="I225" s="10"/>
      <c r="J225" s="10"/>
    </row>
    <row r="226" spans="1:10" ht="12.75" customHeight="1">
      <c r="A226" s="11"/>
      <c r="B226" s="10"/>
      <c r="C226" s="10"/>
      <c r="D226" s="10"/>
      <c r="E226" s="10"/>
      <c r="F226" s="10"/>
      <c r="G226" s="10"/>
      <c r="H226" s="10"/>
      <c r="I226" s="10"/>
      <c r="J226" s="10"/>
    </row>
    <row r="227" spans="1:10" ht="12.75" customHeight="1">
      <c r="A227" s="11"/>
      <c r="B227" s="10"/>
      <c r="C227" s="10"/>
      <c r="D227" s="10"/>
      <c r="E227" s="10"/>
      <c r="F227" s="10"/>
      <c r="G227" s="10"/>
      <c r="H227" s="10"/>
      <c r="I227" s="10"/>
      <c r="J227" s="10"/>
    </row>
    <row r="228" spans="1:10" ht="12.75" customHeight="1">
      <c r="A228" s="11"/>
      <c r="B228" s="10"/>
      <c r="C228" s="10"/>
      <c r="D228" s="10"/>
      <c r="E228" s="10"/>
      <c r="F228" s="10"/>
      <c r="G228" s="10"/>
      <c r="H228" s="10"/>
      <c r="I228" s="10"/>
      <c r="J228" s="10"/>
    </row>
    <row r="229" spans="1:10" ht="12.75" customHeight="1">
      <c r="A229" s="11"/>
      <c r="B229" s="10"/>
      <c r="C229" s="10"/>
      <c r="D229" s="10"/>
      <c r="E229" s="10"/>
      <c r="F229" s="10"/>
      <c r="G229" s="10"/>
      <c r="H229" s="10"/>
      <c r="I229" s="10"/>
      <c r="J229" s="10"/>
    </row>
    <row r="230" spans="1:10" ht="12.75" customHeight="1">
      <c r="A230" s="11"/>
      <c r="B230" s="10"/>
      <c r="C230" s="10"/>
      <c r="D230" s="10"/>
      <c r="E230" s="10"/>
      <c r="F230" s="10"/>
      <c r="G230" s="10"/>
      <c r="H230" s="10"/>
      <c r="I230" s="10"/>
      <c r="J230" s="10"/>
    </row>
    <row r="231" spans="1:10" ht="12.75" customHeight="1">
      <c r="A231" s="11"/>
      <c r="B231" s="10"/>
      <c r="C231" s="10"/>
      <c r="D231" s="10"/>
      <c r="E231" s="10"/>
      <c r="F231" s="10"/>
      <c r="G231" s="10"/>
      <c r="H231" s="10"/>
      <c r="I231" s="10"/>
      <c r="J231" s="10"/>
    </row>
    <row r="232" spans="1:10" ht="12.75" customHeight="1">
      <c r="A232" s="11"/>
      <c r="B232" s="10"/>
      <c r="C232" s="10"/>
      <c r="D232" s="10"/>
      <c r="E232" s="10"/>
      <c r="F232" s="10"/>
      <c r="G232" s="10"/>
      <c r="H232" s="10"/>
      <c r="I232" s="10"/>
      <c r="J232" s="10"/>
    </row>
    <row r="233" spans="1:10" ht="12.75" customHeight="1">
      <c r="A233" s="11"/>
      <c r="B233" s="10"/>
      <c r="C233" s="10"/>
      <c r="D233" s="10"/>
      <c r="E233" s="10"/>
      <c r="F233" s="10"/>
      <c r="G233" s="10"/>
      <c r="H233" s="10"/>
      <c r="I233" s="10"/>
      <c r="J233" s="10"/>
    </row>
    <row r="234" spans="1:10" ht="12.75" customHeight="1">
      <c r="A234" s="11"/>
      <c r="B234" s="10"/>
      <c r="C234" s="10"/>
      <c r="D234" s="10"/>
      <c r="E234" s="10"/>
      <c r="F234" s="10"/>
      <c r="G234" s="10"/>
      <c r="H234" s="10"/>
      <c r="I234" s="10"/>
      <c r="J234" s="10"/>
    </row>
    <row r="235" spans="1:10" ht="12.75" customHeight="1">
      <c r="A235" s="11"/>
      <c r="B235" s="10"/>
      <c r="C235" s="10"/>
      <c r="D235" s="10"/>
      <c r="E235" s="10"/>
      <c r="F235" s="10"/>
      <c r="G235" s="10"/>
      <c r="H235" s="10"/>
      <c r="I235" s="10"/>
      <c r="J235" s="10"/>
    </row>
    <row r="236" spans="1:10" ht="12.75" customHeight="1">
      <c r="A236" s="11"/>
      <c r="B236" s="10"/>
      <c r="C236" s="10"/>
      <c r="D236" s="10"/>
      <c r="E236" s="10"/>
      <c r="F236" s="10"/>
      <c r="G236" s="10"/>
      <c r="H236" s="10"/>
      <c r="I236" s="10"/>
      <c r="J236" s="10"/>
    </row>
    <row r="237" spans="1:10" ht="12.75" customHeight="1">
      <c r="A237" s="11"/>
      <c r="B237" s="10"/>
      <c r="C237" s="10"/>
      <c r="D237" s="10"/>
      <c r="E237" s="10"/>
      <c r="F237" s="10"/>
      <c r="G237" s="10"/>
      <c r="H237" s="10"/>
      <c r="I237" s="10"/>
      <c r="J237" s="10"/>
    </row>
    <row r="238" spans="1:10" ht="12.75" customHeight="1">
      <c r="A238" s="11"/>
      <c r="B238" s="10"/>
      <c r="C238" s="10"/>
      <c r="D238" s="10"/>
      <c r="E238" s="10"/>
      <c r="F238" s="10"/>
      <c r="G238" s="10"/>
      <c r="H238" s="10"/>
      <c r="I238" s="10"/>
      <c r="J238" s="10"/>
    </row>
    <row r="239" spans="1:10" ht="12.75" customHeight="1">
      <c r="A239" s="11"/>
      <c r="B239" s="10"/>
      <c r="C239" s="10"/>
      <c r="D239" s="10"/>
      <c r="E239" s="10"/>
      <c r="F239" s="10"/>
      <c r="G239" s="10"/>
      <c r="H239" s="10"/>
      <c r="I239" s="10"/>
      <c r="J239" s="10"/>
    </row>
    <row r="240" spans="1:10" ht="12.75" customHeight="1">
      <c r="A240" s="11"/>
      <c r="B240" s="10"/>
      <c r="C240" s="10"/>
      <c r="D240" s="10"/>
      <c r="E240" s="10"/>
      <c r="F240" s="10"/>
      <c r="G240" s="10"/>
      <c r="H240" s="10"/>
      <c r="I240" s="10"/>
      <c r="J240" s="10"/>
    </row>
    <row r="241" spans="1:10" ht="12.75" customHeight="1">
      <c r="A241" s="11"/>
      <c r="B241" s="10"/>
      <c r="C241" s="10"/>
      <c r="D241" s="10"/>
      <c r="E241" s="10"/>
      <c r="F241" s="10"/>
      <c r="G241" s="10"/>
      <c r="H241" s="10"/>
      <c r="I241" s="10"/>
      <c r="J241" s="10"/>
    </row>
    <row r="242" spans="1:10" ht="12.75" customHeight="1">
      <c r="A242" s="11"/>
      <c r="B242" s="10"/>
      <c r="C242" s="10"/>
      <c r="D242" s="10"/>
      <c r="E242" s="10"/>
      <c r="F242" s="10"/>
      <c r="G242" s="10"/>
      <c r="H242" s="10"/>
      <c r="I242" s="10"/>
      <c r="J242" s="10"/>
    </row>
    <row r="243" spans="1:10" ht="12.75" customHeight="1">
      <c r="A243" s="11"/>
      <c r="B243" s="10"/>
      <c r="C243" s="10"/>
      <c r="D243" s="10"/>
      <c r="E243" s="10"/>
      <c r="F243" s="10"/>
      <c r="G243" s="10"/>
      <c r="H243" s="10"/>
      <c r="I243" s="10"/>
      <c r="J243" s="10"/>
    </row>
    <row r="244" spans="1:10" ht="12.75" customHeight="1">
      <c r="A244" s="11"/>
      <c r="B244" s="10"/>
      <c r="C244" s="10"/>
      <c r="D244" s="10"/>
      <c r="E244" s="10"/>
      <c r="F244" s="10"/>
      <c r="G244" s="10"/>
      <c r="H244" s="10"/>
      <c r="I244" s="10"/>
      <c r="J244" s="10"/>
    </row>
    <row r="245" spans="1:10" ht="12.75" customHeight="1">
      <c r="A245" s="11"/>
      <c r="B245" s="10"/>
      <c r="C245" s="10"/>
      <c r="D245" s="10"/>
      <c r="E245" s="10"/>
      <c r="F245" s="10"/>
      <c r="G245" s="10"/>
      <c r="H245" s="10"/>
      <c r="I245" s="10"/>
      <c r="J245" s="10"/>
    </row>
    <row r="246" spans="1:10" ht="12.75" customHeight="1">
      <c r="A246" s="11"/>
      <c r="B246" s="10"/>
      <c r="C246" s="10"/>
      <c r="D246" s="10"/>
      <c r="E246" s="10"/>
      <c r="F246" s="10"/>
      <c r="G246" s="10"/>
      <c r="H246" s="10"/>
      <c r="I246" s="10"/>
      <c r="J246" s="10"/>
    </row>
    <row r="247" spans="1:10" ht="12.75" customHeight="1">
      <c r="A247" s="11"/>
      <c r="B247" s="10"/>
      <c r="C247" s="10"/>
      <c r="D247" s="10"/>
      <c r="E247" s="10"/>
      <c r="F247" s="10"/>
      <c r="G247" s="10"/>
      <c r="H247" s="10"/>
      <c r="I247" s="10"/>
      <c r="J247" s="10"/>
    </row>
    <row r="248" spans="1:10" ht="12.75" customHeight="1">
      <c r="A248" s="11"/>
      <c r="B248" s="10"/>
      <c r="C248" s="10"/>
      <c r="D248" s="10"/>
      <c r="E248" s="10"/>
      <c r="F248" s="10"/>
      <c r="G248" s="10"/>
      <c r="H248" s="10"/>
      <c r="I248" s="10"/>
      <c r="J248" s="10"/>
    </row>
    <row r="249" spans="1:10" ht="12.75" customHeight="1">
      <c r="A249" s="11"/>
      <c r="B249" s="10"/>
      <c r="C249" s="10"/>
      <c r="D249" s="10"/>
      <c r="E249" s="10"/>
      <c r="F249" s="10"/>
      <c r="G249" s="10"/>
      <c r="H249" s="10"/>
      <c r="I249" s="10"/>
      <c r="J249" s="10"/>
    </row>
    <row r="250" spans="1:10" ht="12.75" customHeight="1">
      <c r="A250" s="11"/>
      <c r="B250" s="10"/>
      <c r="C250" s="10"/>
      <c r="D250" s="10"/>
      <c r="E250" s="10"/>
      <c r="F250" s="10"/>
      <c r="G250" s="10"/>
      <c r="H250" s="10"/>
      <c r="I250" s="10"/>
      <c r="J250" s="10"/>
    </row>
    <row r="251" spans="1:10" ht="12.75" customHeight="1">
      <c r="A251" s="11"/>
      <c r="B251" s="10"/>
      <c r="C251" s="10"/>
      <c r="D251" s="10"/>
      <c r="E251" s="10"/>
      <c r="F251" s="10"/>
      <c r="G251" s="10"/>
      <c r="H251" s="10"/>
      <c r="I251" s="10"/>
      <c r="J251" s="10"/>
    </row>
    <row r="252" spans="1:10" ht="12.75" customHeight="1">
      <c r="A252" s="11"/>
      <c r="B252" s="10"/>
      <c r="C252" s="10"/>
      <c r="D252" s="10"/>
      <c r="E252" s="10"/>
      <c r="F252" s="10"/>
      <c r="G252" s="10"/>
      <c r="H252" s="10"/>
      <c r="I252" s="10"/>
      <c r="J252" s="10"/>
    </row>
    <row r="253" spans="1:10" ht="12.75" customHeight="1">
      <c r="A253" s="11"/>
      <c r="B253" s="10"/>
      <c r="C253" s="10"/>
      <c r="D253" s="10"/>
      <c r="E253" s="10"/>
      <c r="F253" s="10"/>
      <c r="G253" s="10"/>
      <c r="H253" s="10"/>
      <c r="I253" s="10"/>
      <c r="J253" s="10"/>
    </row>
    <row r="254" spans="1:10" ht="12.75" customHeight="1">
      <c r="A254" s="11"/>
      <c r="B254" s="10"/>
      <c r="C254" s="10"/>
      <c r="D254" s="10"/>
      <c r="E254" s="10"/>
      <c r="F254" s="10"/>
      <c r="G254" s="10"/>
      <c r="H254" s="10"/>
      <c r="I254" s="10"/>
      <c r="J254" s="10"/>
    </row>
    <row r="255" spans="1:10" ht="12.75" customHeight="1">
      <c r="A255" s="11"/>
      <c r="B255" s="10"/>
      <c r="C255" s="10"/>
      <c r="D255" s="10"/>
      <c r="E255" s="10"/>
      <c r="F255" s="10"/>
      <c r="G255" s="10"/>
      <c r="H255" s="10"/>
      <c r="I255" s="10"/>
      <c r="J255" s="10"/>
    </row>
    <row r="256" spans="1:10" ht="12.75" customHeight="1">
      <c r="A256" s="11"/>
      <c r="B256" s="10"/>
      <c r="C256" s="10"/>
      <c r="D256" s="10"/>
      <c r="E256" s="10"/>
      <c r="F256" s="10"/>
      <c r="G256" s="10"/>
      <c r="H256" s="10"/>
      <c r="I256" s="10"/>
      <c r="J256" s="10"/>
    </row>
    <row r="257" spans="1:10" ht="12.75" customHeight="1">
      <c r="A257" s="11"/>
      <c r="B257" s="10"/>
      <c r="C257" s="10"/>
      <c r="D257" s="10"/>
      <c r="E257" s="10"/>
      <c r="F257" s="10"/>
      <c r="G257" s="10"/>
      <c r="H257" s="10"/>
      <c r="I257" s="10"/>
      <c r="J257" s="10"/>
    </row>
    <row r="258" spans="1:10" ht="12.75" customHeight="1">
      <c r="A258" s="11"/>
      <c r="B258" s="10"/>
      <c r="C258" s="10"/>
      <c r="D258" s="10"/>
      <c r="E258" s="10"/>
      <c r="F258" s="10"/>
      <c r="G258" s="10"/>
      <c r="H258" s="10"/>
      <c r="I258" s="10"/>
      <c r="J258" s="10"/>
    </row>
    <row r="259" spans="1:10" ht="12.75" customHeight="1">
      <c r="A259" s="11"/>
      <c r="B259" s="10"/>
      <c r="C259" s="10"/>
      <c r="D259" s="10"/>
      <c r="E259" s="10"/>
      <c r="F259" s="10"/>
      <c r="G259" s="10"/>
      <c r="H259" s="10"/>
      <c r="I259" s="10"/>
      <c r="J259" s="10"/>
    </row>
    <row r="260" spans="1:10" ht="12.75" customHeight="1">
      <c r="A260" s="11"/>
      <c r="B260" s="10"/>
      <c r="C260" s="10"/>
      <c r="D260" s="10"/>
      <c r="E260" s="10"/>
      <c r="F260" s="10"/>
      <c r="G260" s="10"/>
      <c r="H260" s="10"/>
      <c r="I260" s="10"/>
      <c r="J260" s="10"/>
    </row>
    <row r="261" spans="1:10" ht="12.75" customHeight="1">
      <c r="A261" s="11"/>
      <c r="B261" s="10"/>
      <c r="C261" s="10"/>
      <c r="D261" s="10"/>
      <c r="E261" s="10"/>
      <c r="F261" s="10"/>
      <c r="G261" s="10"/>
      <c r="H261" s="10"/>
      <c r="I261" s="10"/>
      <c r="J261" s="10"/>
    </row>
    <row r="262" spans="1:10" ht="12.75" customHeight="1">
      <c r="A262" s="11"/>
      <c r="B262" s="10"/>
      <c r="C262" s="10"/>
      <c r="D262" s="10"/>
      <c r="E262" s="10"/>
      <c r="F262" s="10"/>
      <c r="G262" s="10"/>
      <c r="H262" s="10"/>
      <c r="I262" s="10"/>
      <c r="J262" s="10"/>
    </row>
    <row r="263" spans="1:10" ht="12.75" customHeight="1">
      <c r="A263" s="11"/>
      <c r="B263" s="10"/>
      <c r="C263" s="10"/>
      <c r="D263" s="10"/>
      <c r="E263" s="10"/>
      <c r="F263" s="10"/>
      <c r="G263" s="10"/>
      <c r="H263" s="10"/>
      <c r="I263" s="10"/>
      <c r="J263" s="10"/>
    </row>
    <row r="264" spans="1:10" ht="12.75" customHeight="1">
      <c r="A264" s="11"/>
      <c r="B264" s="10"/>
      <c r="C264" s="10"/>
      <c r="D264" s="10"/>
      <c r="E264" s="10"/>
      <c r="F264" s="10"/>
      <c r="G264" s="10"/>
      <c r="H264" s="10"/>
      <c r="I264" s="10"/>
      <c r="J264" s="10"/>
    </row>
    <row r="265" spans="1:10" ht="12.75" customHeight="1">
      <c r="A265" s="11"/>
      <c r="B265" s="10"/>
      <c r="C265" s="10"/>
      <c r="D265" s="10"/>
      <c r="E265" s="10"/>
      <c r="F265" s="10"/>
      <c r="G265" s="10"/>
      <c r="H265" s="10"/>
      <c r="I265" s="10"/>
      <c r="J265" s="10"/>
    </row>
    <row r="266" spans="1:10" ht="12.75" customHeight="1">
      <c r="A266" s="11"/>
      <c r="B266" s="10"/>
      <c r="C266" s="10"/>
      <c r="D266" s="10"/>
      <c r="E266" s="10"/>
      <c r="F266" s="10"/>
      <c r="G266" s="10"/>
      <c r="H266" s="10"/>
      <c r="I266" s="10"/>
      <c r="J266" s="10"/>
    </row>
    <row r="267" spans="1:10" ht="12.75" customHeight="1">
      <c r="A267" s="11"/>
      <c r="B267" s="10"/>
      <c r="C267" s="10"/>
      <c r="D267" s="10"/>
      <c r="E267" s="10"/>
      <c r="F267" s="10"/>
      <c r="G267" s="10"/>
      <c r="H267" s="10"/>
      <c r="I267" s="10"/>
      <c r="J267" s="10"/>
    </row>
    <row r="268" spans="1:10" ht="12.75" customHeight="1">
      <c r="A268" s="11"/>
      <c r="B268" s="10"/>
      <c r="C268" s="10"/>
      <c r="D268" s="10"/>
      <c r="E268" s="10"/>
      <c r="F268" s="10"/>
      <c r="G268" s="10"/>
      <c r="H268" s="10"/>
      <c r="I268" s="10"/>
      <c r="J268" s="10"/>
    </row>
    <row r="269" spans="1:10" ht="12.75" customHeight="1">
      <c r="A269" s="11"/>
      <c r="B269" s="10"/>
      <c r="C269" s="10"/>
      <c r="D269" s="10"/>
      <c r="E269" s="10"/>
      <c r="F269" s="10"/>
      <c r="G269" s="10"/>
      <c r="H269" s="10"/>
      <c r="I269" s="10"/>
      <c r="J269" s="10"/>
    </row>
    <row r="270" spans="1:10" ht="12.75" customHeight="1">
      <c r="A270" s="11"/>
      <c r="B270" s="10"/>
      <c r="C270" s="10"/>
      <c r="D270" s="10"/>
      <c r="E270" s="10"/>
      <c r="F270" s="10"/>
      <c r="G270" s="10"/>
      <c r="H270" s="10"/>
      <c r="I270" s="10"/>
      <c r="J270" s="10"/>
    </row>
    <row r="271" spans="1:10" ht="12.75" customHeight="1">
      <c r="A271" s="11"/>
      <c r="B271" s="10"/>
      <c r="C271" s="10"/>
      <c r="D271" s="10"/>
      <c r="E271" s="10"/>
      <c r="F271" s="10"/>
      <c r="G271" s="10"/>
      <c r="H271" s="10"/>
      <c r="I271" s="10"/>
      <c r="J271" s="10"/>
    </row>
    <row r="272" spans="1:10" ht="12.75" customHeight="1">
      <c r="A272" s="11"/>
      <c r="B272" s="10"/>
      <c r="C272" s="10"/>
      <c r="D272" s="10"/>
      <c r="E272" s="10"/>
      <c r="F272" s="10"/>
      <c r="G272" s="10"/>
      <c r="H272" s="10"/>
      <c r="I272" s="10"/>
      <c r="J272" s="10"/>
    </row>
    <row r="273" spans="1:10" ht="12.75" customHeight="1">
      <c r="A273" s="11"/>
      <c r="B273" s="10"/>
      <c r="C273" s="10"/>
      <c r="D273" s="10"/>
      <c r="E273" s="10"/>
      <c r="F273" s="10"/>
      <c r="G273" s="10"/>
      <c r="H273" s="10"/>
      <c r="I273" s="10"/>
      <c r="J273" s="10"/>
    </row>
    <row r="274" spans="1:10" ht="12.75" customHeight="1">
      <c r="A274" s="11"/>
      <c r="B274" s="10"/>
      <c r="C274" s="10"/>
      <c r="D274" s="10"/>
      <c r="E274" s="10"/>
      <c r="F274" s="10"/>
      <c r="G274" s="10"/>
      <c r="H274" s="10"/>
      <c r="I274" s="10"/>
      <c r="J274" s="10"/>
    </row>
    <row r="275" spans="1:10" ht="12.75" customHeight="1">
      <c r="A275" s="11"/>
      <c r="B275" s="10"/>
      <c r="C275" s="10"/>
      <c r="D275" s="10"/>
      <c r="E275" s="10"/>
      <c r="F275" s="10"/>
      <c r="G275" s="10"/>
      <c r="H275" s="10"/>
      <c r="I275" s="10"/>
      <c r="J275" s="10"/>
    </row>
    <row r="276" spans="1:10" ht="12.75" customHeight="1">
      <c r="A276" s="11"/>
      <c r="B276" s="10"/>
      <c r="C276" s="10"/>
      <c r="D276" s="10"/>
      <c r="E276" s="10"/>
      <c r="F276" s="10"/>
      <c r="G276" s="10"/>
      <c r="H276" s="10"/>
      <c r="I276" s="10"/>
      <c r="J276" s="10"/>
    </row>
    <row r="277" spans="1:10" ht="12.75" customHeight="1">
      <c r="A277" s="11"/>
      <c r="B277" s="10"/>
      <c r="C277" s="10"/>
      <c r="D277" s="10"/>
      <c r="E277" s="10"/>
      <c r="F277" s="10"/>
      <c r="G277" s="10"/>
      <c r="H277" s="10"/>
      <c r="I277" s="10"/>
      <c r="J277" s="10"/>
    </row>
    <row r="278" spans="1:10" ht="12.75" customHeight="1">
      <c r="A278" s="11"/>
      <c r="B278" s="10"/>
      <c r="C278" s="10"/>
      <c r="D278" s="10"/>
      <c r="E278" s="10"/>
      <c r="F278" s="10"/>
      <c r="G278" s="10"/>
      <c r="H278" s="10"/>
      <c r="I278" s="10"/>
      <c r="J278" s="10"/>
    </row>
    <row r="279" spans="1:10" ht="12.75" customHeight="1">
      <c r="A279" s="11"/>
      <c r="B279" s="10"/>
      <c r="C279" s="10"/>
      <c r="D279" s="10"/>
      <c r="E279" s="10"/>
      <c r="F279" s="10"/>
      <c r="G279" s="10"/>
      <c r="H279" s="10"/>
      <c r="I279" s="10"/>
      <c r="J279" s="10"/>
    </row>
    <row r="280" spans="1:10" ht="12.75" customHeight="1">
      <c r="A280" s="11"/>
      <c r="B280" s="10"/>
      <c r="C280" s="10"/>
      <c r="D280" s="10"/>
      <c r="E280" s="10"/>
      <c r="F280" s="10"/>
      <c r="G280" s="10"/>
      <c r="H280" s="10"/>
      <c r="I280" s="10"/>
      <c r="J280" s="10"/>
    </row>
    <row r="281" ht="12.75">
      <c r="E281" s="10"/>
    </row>
  </sheetData>
  <sheetProtection/>
  <mergeCells count="21">
    <mergeCell ref="D145:E145"/>
    <mergeCell ref="D146:E146"/>
    <mergeCell ref="D119:E119"/>
    <mergeCell ref="D120:E120"/>
    <mergeCell ref="D124:E124"/>
    <mergeCell ref="D125:E125"/>
    <mergeCell ref="D130:E130"/>
    <mergeCell ref="D141:E141"/>
    <mergeCell ref="D5:E6"/>
    <mergeCell ref="D84:E84"/>
    <mergeCell ref="D89:E89"/>
    <mergeCell ref="D90:E90"/>
    <mergeCell ref="D93:E93"/>
    <mergeCell ref="D2:H2"/>
    <mergeCell ref="D94:E94"/>
    <mergeCell ref="D99:E99"/>
    <mergeCell ref="D104:E104"/>
    <mergeCell ref="D105:E105"/>
    <mergeCell ref="D108:E108"/>
    <mergeCell ref="D115:E115"/>
    <mergeCell ref="D98:E98"/>
  </mergeCells>
  <printOptions horizontalCentered="1"/>
  <pageMargins left="0.25" right="0.25" top="0.75" bottom="0.75" header="0.3" footer="0.3"/>
  <pageSetup fitToHeight="0" fitToWidth="1"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B3:G8"/>
  <sheetViews>
    <sheetView tabSelected="1" zoomScalePageLayoutView="0" workbookViewId="0" topLeftCell="A1">
      <selection activeCell="F12" sqref="F12"/>
    </sheetView>
  </sheetViews>
  <sheetFormatPr defaultColWidth="11.7109375" defaultRowHeight="12.75"/>
  <cols>
    <col min="1" max="1" width="3.8515625" style="8" customWidth="1"/>
    <col min="2" max="2" width="36.57421875" style="8" customWidth="1"/>
    <col min="3" max="7" width="34.140625" style="8" customWidth="1"/>
    <col min="8" max="16384" width="11.7109375" style="8" customWidth="1"/>
  </cols>
  <sheetData>
    <row r="2" ht="13.5" thickBot="1"/>
    <row r="3" spans="2:7" ht="54" customHeight="1" thickBot="1" thickTop="1">
      <c r="B3" s="363" t="s">
        <v>343</v>
      </c>
      <c r="C3" s="364"/>
      <c r="D3" s="364"/>
      <c r="E3" s="364"/>
      <c r="F3" s="364"/>
      <c r="G3" s="365"/>
    </row>
    <row r="4" spans="2:7" ht="12.75" hidden="1">
      <c r="B4" s="206"/>
      <c r="C4" s="207"/>
      <c r="D4" s="207"/>
      <c r="E4" s="207"/>
      <c r="F4" s="207"/>
      <c r="G4" s="208"/>
    </row>
    <row r="5" spans="2:7" ht="49.5" customHeight="1" thickTop="1">
      <c r="B5" s="256"/>
      <c r="C5" s="257" t="s">
        <v>254</v>
      </c>
      <c r="D5" s="257" t="s">
        <v>302</v>
      </c>
      <c r="E5" s="257" t="s">
        <v>303</v>
      </c>
      <c r="F5" s="257" t="s">
        <v>236</v>
      </c>
      <c r="G5" s="258" t="s">
        <v>256</v>
      </c>
    </row>
    <row r="6" spans="2:7" ht="49.5" customHeight="1">
      <c r="B6" s="259" t="s">
        <v>10</v>
      </c>
      <c r="C6" s="261">
        <v>167078.04</v>
      </c>
      <c r="D6" s="261">
        <v>131849.94</v>
      </c>
      <c r="E6" s="261">
        <f>'Textová časť Rozpočtu'!E25</f>
        <v>117647</v>
      </c>
      <c r="F6" s="261">
        <v>110000</v>
      </c>
      <c r="G6" s="262">
        <v>118000</v>
      </c>
    </row>
    <row r="7" spans="2:7" ht="49.5" customHeight="1" thickBot="1">
      <c r="B7" s="260" t="s">
        <v>42</v>
      </c>
      <c r="C7" s="263">
        <v>157554.13</v>
      </c>
      <c r="D7" s="263">
        <v>117656.01</v>
      </c>
      <c r="E7" s="263">
        <f>'Textová časť Rozpočtu'!E26</f>
        <v>93120.79</v>
      </c>
      <c r="F7" s="263">
        <v>110000</v>
      </c>
      <c r="G7" s="264">
        <v>118000</v>
      </c>
    </row>
    <row r="8" spans="3:7" ht="13.5" thickTop="1">
      <c r="C8" s="16">
        <f>C6-C7</f>
        <v>9523.910000000003</v>
      </c>
      <c r="D8" s="16">
        <f>D6-D7</f>
        <v>14193.930000000008</v>
      </c>
      <c r="E8" s="325">
        <f>E6-E7</f>
        <v>24526.210000000006</v>
      </c>
      <c r="F8" s="16">
        <f>F6-F7</f>
        <v>0</v>
      </c>
      <c r="G8" s="16">
        <f>G6-G7</f>
        <v>0</v>
      </c>
    </row>
  </sheetData>
  <sheetProtection/>
  <mergeCells count="1">
    <mergeCell ref="B3:G3"/>
  </mergeCells>
  <printOptions/>
  <pageMargins left="0.7875" right="0.7875" top="0.7875" bottom="0.7875" header="0.09861111111111112" footer="0.09861111111111112"/>
  <pageSetup firstPageNumber="1" useFirstPageNumber="1" fitToHeight="1" fitToWidth="1" horizontalDpi="300" verticalDpi="300" orientation="landscape" paperSize="9" scale="62" r:id="rId1"/>
  <headerFooter alignWithMargins="0">
    <oddHeader>&amp;C&amp;"Times New Roman,Normálne"&amp;12&amp;A</oddHeader>
    <oddFooter>&amp;C&amp;"Times New Roman,Normálne"&amp;12Stránka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STRUHAČKOVÁ Andrea</cp:lastModifiedBy>
  <cp:lastPrinted>2020-11-10T07:34:38Z</cp:lastPrinted>
  <dcterms:modified xsi:type="dcterms:W3CDTF">2020-11-10T07:49:00Z</dcterms:modified>
  <cp:category/>
  <cp:version/>
  <cp:contentType/>
  <cp:contentStatus/>
</cp:coreProperties>
</file>